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8577\AppData\Local\Microsoft\Windows\INetCache\Content.Outlook\RL39EUCR\"/>
    </mc:Choice>
  </mc:AlternateContent>
  <bookViews>
    <workbookView xWindow="0" yWindow="0" windowWidth="20520" windowHeight="969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<sst xmlns="http://schemas.openxmlformats.org/spreadsheetml/2006/main" count="6789" uniqueCount="1869">
  <si>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</si>
  <si>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</si>
  <si>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</si>
  <si>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</si>
  <si>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</si>
  <si>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</si>
  <si>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</si>
  <si>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</si>
  <si>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</si>
  <si>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</si>
  <si>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</si>
  <si>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</si>
  <si>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</si>
  <si>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</si>
  <si>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</si>
  <si>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</si>
  <si>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</si>
  <si>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</si>
  <si>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</si>
  <si>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</si>
  <si>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</si>
  <si>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</si>
  <si>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</si>
  <si>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</si>
  <si>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</si>
  <si>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</si>
  <si>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</si>
  <si>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</si>
  <si>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</si>
  <si>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</si>
  <si>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</si>
  <si>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</si>
  <si>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</si>
  <si>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</si>
  <si>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</si>
  <si>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</si>
  <si>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</si>
  <si>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</si>
  <si>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</si>
  <si>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</si>
  <si>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</si>
  <si>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</si>
  <si>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</si>
  <si>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</si>
  <si>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</si>
  <si>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</si>
  <si>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</si>
  <si>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</si>
  <si>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</si>
  <si>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</si>
  <si>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</si>
  <si>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</si>
  <si>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</si>
  <si>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</si>
  <si>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</si>
  <si>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</si>
  <si>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</si>
  <si>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</si>
  <si>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</si>
  <si>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</si>
  <si>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</si>
  <si>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</si>
  <si>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</si>
  <si>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</si>
  <si>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</si>
  <si>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</si>
  <si>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</si>
  <si>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</si>
  <si>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</si>
  <si>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</si>
  <si>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</si>
  <si>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</si>
  <si>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</si>
  <si>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</si>
  <si>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</si>
  <si>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</si>
  <si>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</si>
  <si>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</si>
  <si>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</si>
  <si>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</si>
  <si>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</si>
  <si>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</si>
  <si>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</si>
  <si>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</si>
  <si>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</si>
  <si>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</si>
  <si>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</si>
  <si>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</si>
  <si>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</si>
  <si>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</si>
  <si>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</si>
  <si>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</si>
  <si>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</si>
  <si>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</si>
  <si>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</si>
  <si>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</si>
  <si>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</si>
  <si>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</si>
  <si>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</si>
  <si>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</si>
  <si>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</si>
  <si>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</si>
  <si>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</si>
  <si>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</si>
  <si>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</si>
  <si>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</si>
  <si>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</si>
  <si>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</si>
  <si>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</si>
  <si>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</si>
  <si>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</si>
  <si>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</si>
  <si>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</si>
  <si>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</si>
  <si>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</si>
  <si>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</si>
  <si>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</si>
  <si>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</si>
  <si>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</si>
  <si>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</si>
  <si>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</si>
  <si>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</si>
  <si>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</si>
  <si>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</si>
  <si>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</si>
  <si>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</si>
  <si>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</si>
  <si>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</si>
  <si>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</si>
  <si>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</si>
  <si>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</si>
  <si>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</si>
  <si>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</si>
  <si>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</si>
  <si>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</si>
  <si>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</si>
  <si>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</si>
  <si>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</si>
  <si>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</si>
  <si>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</si>
  <si>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</si>
  <si>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</si>
  <si>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</si>
  <si>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</si>
  <si>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</si>
  <si>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</si>
  <si>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</si>
  <si>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</si>
  <si>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</si>
  <si>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</si>
  <si>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</si>
  <si>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</si>
  <si>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</si>
  <si>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</si>
  <si>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</si>
  <si>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</si>
  <si>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</si>
  <si>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</si>
  <si>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</si>
  <si>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</si>
  <si>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</si>
  <si>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</si>
  <si>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</si>
  <si>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</si>
  <si>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</si>
  <si>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</si>
  <si>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</si>
  <si>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</si>
  <si>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</si>
  <si>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</si>
  <si>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</si>
  <si>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</si>
  <si>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</si>
  <si>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</si>
  <si>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</si>
  <si>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</si>
  <si>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</si>
  <si>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</si>
  <si>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</si>
  <si>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</si>
  <si>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</si>
  <si>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</si>
  <si>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</si>
  <si>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</si>
  <si>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</si>
  <si>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</si>
  <si>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</si>
  <si>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</si>
  <si>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</si>
  <si>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</si>
  <si>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</si>
  <si>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</si>
  <si>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</si>
  <si>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</si>
  <si>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</si>
  <si>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</si>
  <si>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</si>
  <si>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</si>
  <si>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</si>
  <si>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</si>
  <si>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</si>
  <si>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</si>
  <si>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</si>
  <si>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</si>
  <si>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</si>
  <si>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</si>
  <si>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</si>
  <si>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</si>
  <si>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</si>
  <si>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</si>
  <si>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</si>
  <si>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</si>
  <si>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</si>
  <si>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</si>
  <si>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</si>
  <si>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</si>
  <si>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</si>
  <si>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</si>
  <si>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</si>
  <si>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</si>
  <si>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</si>
  <si>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</si>
  <si>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</si>
  <si>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</si>
  <si>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</si>
  <si>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</si>
  <si>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</si>
  <si>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</si>
  <si>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</si>
  <si>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</si>
  <si>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</si>
  <si>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</si>
  <si>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</si>
  <si>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</si>
  <si>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</si>
  <si>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</si>
  <si>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</si>
  <si>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</si>
  <si>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</si>
  <si>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</si>
  <si>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</si>
  <si>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</si>
  <si>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</si>
  <si>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</si>
  <si>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</si>
  <si>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</si>
  <si>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</si>
  <si>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</si>
  <si>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</si>
  <si>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</si>
  <si>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</si>
  <si>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</si>
  <si>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</si>
  <si>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</si>
  <si>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</si>
  <si>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</si>
  <si>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</si>
  <si>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</si>
  <si>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</si>
  <si>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</si>
  <si>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</si>
  <si>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</si>
  <si>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</si>
  <si>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</si>
  <si>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</si>
  <si>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</si>
  <si>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</si>
  <si>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</si>
  <si>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</si>
  <si>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</si>
  <si>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</si>
  <si>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</si>
  <si>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</si>
  <si>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</si>
  <si>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</si>
  <si>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</si>
  <si>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</si>
  <si>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</si>
  <si>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</si>
  <si>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</si>
  <si>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</si>
  <si>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</si>
  <si>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</si>
  <si>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</si>
  <si>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</si>
  <si>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</si>
  <si>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</si>
  <si>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</si>
  <si>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</si>
  <si>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</si>
  <si>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</si>
  <si>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</si>
  <si>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</si>
  <si>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</si>
  <si>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</si>
  <si>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</si>
  <si>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</si>
  <si>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</si>
  <si>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</si>
  <si>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</si>
  <si>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</si>
  <si>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</si>
  <si>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</si>
  <si>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</si>
  <si>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</si>
  <si>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</si>
  <si>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</si>
  <si>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</si>
  <si>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</si>
  <si>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</si>
  <si>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</si>
  <si>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</si>
  <si>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</si>
  <si>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</si>
  <si>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</si>
  <si>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</si>
  <si>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</si>
  <si>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</si>
  <si>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</si>
  <si>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</si>
  <si>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</si>
  <si>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</si>
  <si>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</si>
  <si>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</si>
  <si>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</si>
  <si>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</si>
  <si>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</si>
  <si>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</si>
  <si>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</si>
  <si>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</si>
  <si>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</si>
  <si>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</si>
  <si>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</si>
  <si>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</si>
  <si>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</si>
  <si>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</si>
  <si>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</si>
  <si>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</si>
  <si>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</si>
  <si>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</si>
  <si>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</si>
  <si>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</si>
  <si>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</si>
  <si>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</si>
  <si>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</si>
  <si>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</si>
  <si>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</si>
  <si>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</si>
  <si>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</si>
  <si>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</si>
  <si>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</si>
  <si>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</si>
  <si>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</si>
  <si>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</si>
  <si>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</si>
  <si>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</si>
  <si>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</si>
  <si>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</si>
  <si>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</si>
  <si>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</si>
  <si>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</si>
  <si>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</si>
  <si>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</si>
  <si>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</si>
  <si>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</si>
  <si>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</si>
  <si>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</si>
  <si>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</si>
  <si>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</si>
  <si>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</si>
  <si>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</si>
  <si>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</si>
  <si>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</si>
  <si>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</si>
  <si>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</si>
  <si>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</si>
  <si>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</si>
  <si>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</si>
  <si>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</si>
  <si>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</si>
  <si>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</si>
  <si>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</si>
  <si>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</si>
  <si>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</si>
  <si>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</si>
  <si>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</si>
  <si>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</si>
  <si>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</si>
  <si>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</si>
  <si>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</si>
  <si>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</si>
  <si>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</si>
  <si>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</si>
  <si>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</si>
  <si>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</si>
  <si>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</si>
  <si>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</si>
  <si>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</si>
  <si>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</si>
  <si>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</si>
  <si>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</si>
  <si>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</si>
  <si>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</si>
  <si>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</si>
  <si>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</si>
  <si>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</si>
  <si>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</si>
  <si>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</si>
  <si>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</si>
  <si>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</si>
  <si>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</si>
  <si>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</si>
  <si>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</si>
  <si>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</si>
  <si>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</si>
  <si>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</si>
  <si>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</si>
  <si>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</si>
  <si>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</si>
  <si>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</si>
  <si>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</si>
  <si>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</si>
  <si>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</si>
  <si>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</si>
  <si>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</si>
  <si>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</si>
  <si>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</si>
  <si>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</si>
  <si>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</si>
  <si>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</si>
  <si>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</si>
  <si>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</si>
  <si>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</si>
  <si>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</si>
  <si>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</si>
  <si>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</si>
  <si>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</si>
  <si>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</si>
  <si>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</si>
  <si>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</si>
  <si>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</si>
  <si>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</si>
  <si>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</si>
  <si>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</si>
  <si>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</si>
  <si>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</si>
  <si>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</si>
  <si>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</si>
  <si>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</si>
  <si>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</si>
  <si>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</si>
  <si>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</si>
  <si>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</si>
  <si>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</si>
  <si>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</si>
  <si>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</si>
  <si>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</si>
  <si>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</si>
  <si>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</si>
  <si>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</si>
  <si>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</si>
  <si>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</si>
  <si>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</si>
  <si>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</si>
  <si>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</si>
  <si>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</si>
  <si>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</si>
  <si>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</si>
  <si>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</si>
  <si>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</si>
  <si>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</si>
  <si>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</si>
  <si>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</si>
  <si>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</si>
  <si>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</si>
  <si>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</si>
  <si>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</si>
  <si>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</si>
  <si>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</si>
  <si>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</si>
  <si>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</si>
  <si>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</si>
  <si>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</si>
  <si>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</si>
  <si>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</si>
  <si>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</si>
  <si>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</si>
  <si>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</si>
  <si>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</si>
  <si>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</si>
  <si>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</si>
  <si>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</si>
  <si>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</si>
  <si>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</si>
  <si>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</si>
  <si>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</si>
  <si>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</si>
  <si>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</si>
  <si>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</si>
  <si>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</si>
  <si>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</si>
  <si>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</si>
  <si>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</si>
  <si>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</si>
  <si>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</si>
  <si>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</si>
  <si>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</si>
  <si>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</si>
  <si>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</si>
  <si>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</si>
  <si>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</si>
  <si>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</si>
  <si>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</si>
  <si>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</si>
  <si>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</si>
  <si>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</si>
  <si>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</si>
  <si>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</si>
  <si>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</si>
  <si>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</si>
  <si>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</si>
  <si>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</si>
  <si>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</si>
  <si>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</si>
  <si>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</si>
  <si>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</si>
  <si>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</si>
  <si>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</si>
  <si>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</si>
  <si>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</si>
  <si>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</si>
  <si>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</si>
  <si>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</si>
  <si>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</si>
  <si>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</si>
  <si>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</si>
  <si>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</si>
  <si>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</si>
  <si>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</si>
  <si>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</si>
  <si>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</si>
  <si>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</si>
  <si>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</si>
  <si>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</si>
  <si>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</si>
  <si>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</si>
  <si>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</si>
  <si>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</si>
  <si>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</si>
  <si>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</si>
  <si>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</si>
  <si>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</si>
  <si>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</si>
  <si>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</si>
  <si>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</si>
  <si>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</si>
  <si>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</si>
  <si>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</si>
  <si>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</si>
  <si>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</si>
  <si>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</si>
  <si>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</si>
  <si>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</si>
  <si>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</si>
  <si>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</si>
  <si>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</si>
  <si>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</si>
  <si>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</si>
  <si>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</si>
  <si>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</si>
  <si>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</si>
  <si>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</si>
  <si>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</si>
  <si>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</si>
  <si>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</si>
  <si>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</si>
  <si>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</si>
  <si>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</si>
  <si>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</si>
  <si>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</si>
  <si>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</si>
  <si>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</si>
  <si>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</si>
  <si>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</si>
  <si>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</si>
  <si>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</si>
  <si>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</si>
  <si>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</si>
  <si>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</si>
  <si>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</si>
  <si>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</si>
  <si>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</si>
  <si>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</si>
  <si>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</si>
  <si>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</si>
  <si>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</si>
  <si>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</si>
  <si>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</si>
  <si>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</si>
  <si>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</si>
  <si>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</si>
  <si>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</si>
  <si>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</si>
  <si>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</si>
  <si>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</si>
  <si>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</si>
  <si>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</si>
  <si>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</si>
  <si>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</si>
  <si>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</si>
  <si>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</si>
  <si>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</si>
  <si>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</si>
  <si>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</si>
  <si>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</si>
  <si>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</si>
  <si>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</si>
  <si>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</si>
  <si>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</si>
  <si>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</si>
  <si>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</si>
  <si>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</si>
  <si>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</si>
  <si>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</si>
  <si>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</si>
  <si>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</si>
  <si>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</si>
  <si>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</si>
  <si>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</si>
  <si>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</si>
  <si>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</si>
  <si>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</si>
  <si>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</si>
  <si>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</si>
  <si>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</si>
  <si>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</si>
  <si>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</si>
  <si>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</si>
  <si>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</si>
  <si>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</si>
  <si>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</si>
  <si>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</si>
  <si>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</si>
  <si>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</si>
  <si>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</si>
  <si>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</si>
  <si>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</si>
  <si>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</si>
  <si>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</si>
  <si>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</si>
  <si>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</si>
  <si>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</si>
  <si>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</si>
  <si>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</si>
  <si>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</si>
  <si>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</si>
  <si>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</si>
  <si>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</si>
  <si>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</si>
  <si>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</si>
  <si>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</si>
  <si>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</si>
  <si>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</si>
  <si>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</si>
  <si>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</si>
  <si>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</si>
  <si>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</si>
  <si>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</si>
  <si>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</si>
  <si>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</si>
  <si>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</si>
  <si>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</si>
  <si>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</si>
  <si>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</si>
  <si>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</si>
  <si>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</si>
  <si>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</si>
  <si>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</si>
  <si>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</si>
  <si>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</si>
  <si>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</si>
  <si>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</si>
  <si>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</si>
  <si>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</si>
  <si>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</si>
  <si>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</si>
  <si>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</si>
  <si>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</si>
  <si>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</si>
  <si>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</si>
  <si>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</si>
  <si>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</si>
  <si>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</si>
  <si>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</si>
  <si>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</si>
  <si>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</si>
  <si>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</si>
  <si>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</si>
  <si>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</si>
  <si>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</si>
  <si>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</si>
  <si>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</si>
  <si>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</si>
  <si>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</si>
  <si>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</si>
  <si>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</si>
  <si>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</si>
  <si>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</si>
  <si>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</si>
  <si>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</si>
  <si>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</si>
  <si>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</si>
  <si>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</si>
  <si>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</si>
  <si>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</si>
  <si>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</si>
  <si>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</si>
  <si>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</si>
  <si>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</si>
  <si>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</si>
  <si>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</si>
  <si>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</si>
  <si>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</si>
  <si>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</si>
  <si>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</si>
  <si>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</si>
  <si>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</si>
  <si>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</si>
  <si>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</si>
  <si>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</si>
  <si>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</si>
  <si>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</si>
  <si>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</si>
  <si>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</si>
  <si>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</si>
  <si>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</si>
  <si>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</si>
  <si>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</si>
  <si>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</si>
  <si>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</si>
  <si>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</si>
  <si>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</si>
  <si>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</si>
  <si>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</si>
  <si>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</si>
  <si>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</si>
  <si>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</si>
  <si>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</si>
  <si>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</si>
  <si>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</si>
  <si>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</si>
  <si>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</si>
  <si>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</si>
  <si>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</si>
  <si>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</si>
  <si>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</si>
  <si>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</si>
  <si>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</si>
  <si>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</si>
  <si>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</si>
  <si>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</si>
  <si>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</si>
  <si>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</si>
  <si>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</si>
  <si>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</si>
  <si>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</si>
  <si>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</si>
  <si>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</si>
  <si>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</si>
  <si>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</si>
  <si>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</si>
  <si>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</si>
  <si>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</si>
  <si>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</si>
  <si>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</si>
  <si>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</si>
  <si>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</si>
  <si>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</si>
  <si>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</si>
  <si>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</si>
  <si>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</si>
  <si>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</si>
  <si>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</si>
  <si>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</si>
  <si>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</si>
  <si>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</si>
  <si>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</si>
  <si>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</si>
  <si>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</si>
  <si>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</si>
  <si>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</si>
  <si>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</si>
  <si>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</si>
  <si>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</si>
  <si>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</si>
  <si>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</si>
  <si>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</si>
  <si>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</si>
  <si>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</si>
  <si>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</si>
  <si>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</si>
  <si>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</si>
  <si>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</si>
  <si>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</si>
  <si>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</si>
  <si>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</si>
  <si>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</si>
  <si>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</si>
  <si>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</si>
  <si>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</si>
  <si>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</si>
  <si>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</si>
  <si>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</si>
  <si>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</si>
  <si>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</si>
  <si>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</si>
  <si>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</si>
  <si>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</si>
  <si>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</si>
  <si>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</si>
  <si>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</si>
  <si>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</si>
  <si>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</si>
  <si>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</si>
  <si>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</si>
  <si>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</si>
  <si>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</si>
  <si>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</si>
  <si>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</si>
  <si>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</si>
  <si>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</si>
  <si>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</si>
  <si>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</si>
  <si>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</si>
  <si>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</si>
  <si>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</si>
  <si>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</si>
  <si>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</si>
  <si>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</si>
  <si>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</si>
  <si>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</si>
  <si>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</si>
  <si>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</si>
  <si>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</si>
  <si>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</si>
  <si>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</si>
  <si>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</si>
  <si>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</si>
  <si>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</si>
  <si>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</si>
  <si>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</si>
  <si>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</si>
  <si>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</si>
  <si>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</si>
  <si>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</si>
  <si>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</si>
  <si>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</si>
  <si>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</si>
  <si>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</si>
  <si>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</si>
  <si>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</si>
  <si>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</si>
  <si>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</si>
  <si>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</si>
  <si>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</si>
  <si>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</si>
  <si>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</si>
  <si>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</si>
  <si>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</si>
  <si>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</si>
  <si>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</si>
  <si>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</si>
  <si>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</si>
  <si>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</si>
  <si>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</si>
  <si>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</si>
  <si>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</si>
  <si>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</si>
  <si>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</si>
  <si>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</si>
  <si>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</si>
  <si>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</si>
  <si>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</si>
  <si>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</si>
  <si>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</si>
  <si>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</si>
  <si>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</si>
  <si>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</si>
  <si>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</si>
  <si>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</si>
  <si>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</si>
  <si>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</si>
  <si>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</si>
  <si>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</si>
  <si>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</si>
  <si>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</si>
  <si>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</si>
  <si>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</si>
  <si>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</si>
  <si>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</si>
  <si>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</si>
  <si>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</si>
  <si>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</si>
  <si>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</si>
  <si>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</si>
  <si>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</si>
  <si>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</si>
  <si>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</si>
  <si>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</si>
  <si>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</si>
  <si>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</si>
  <si>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</si>
  <si>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</si>
  <si>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</si>
  <si>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</si>
  <si>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</si>
  <si>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</si>
  <si>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</si>
  <si>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</si>
  <si>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</si>
  <si>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</si>
  <si>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</si>
  <si>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</si>
  <si>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</si>
  <si>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</si>
  <si>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</si>
  <si>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</si>
  <si>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</si>
  <si>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</si>
  <si>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</si>
  <si>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</si>
  <si>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</si>
  <si>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</si>
  <si>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</si>
  <si>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</si>
  <si>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</si>
  <si>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</si>
  <si>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</si>
  <si>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</si>
  <si>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</si>
  <si>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</si>
  <si>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</si>
  <si>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</si>
  <si>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</si>
  <si>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</si>
  <si>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</si>
  <si>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</si>
  <si>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</si>
  <si>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</si>
  <si>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</si>
  <si>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</si>
  <si>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</si>
  <si>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</si>
  <si>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</si>
  <si>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</si>
  <si>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</si>
  <si>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</si>
  <si>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</si>
  <si>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</si>
  <si>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</si>
  <si>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</si>
  <si>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</si>
  <si>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</si>
  <si>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</si>
  <si>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</si>
  <si>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</si>
  <si>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</si>
  <si>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</si>
  <si>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</si>
  <si>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</si>
  <si>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</si>
  <si>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</si>
  <si>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</si>
  <si>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</si>
  <si>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</si>
  <si>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</si>
  <si>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</si>
  <si>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</si>
  <si>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</si>
  <si>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</si>
  <si>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</si>
  <si>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</si>
  <si>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</si>
  <si>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</si>
  <si>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</si>
  <si>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</si>
  <si>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</si>
  <si>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</si>
  <si>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</si>
  <si>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</si>
  <si>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</si>
  <si>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</si>
  <si>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</si>
  <si>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</si>
  <si>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</si>
  <si>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</si>
  <si>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</si>
  <si>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</si>
  <si>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</si>
  <si>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</si>
  <si>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</si>
  <si>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</si>
  <si>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</si>
  <si>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</si>
  <si>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</si>
  <si>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</si>
  <si>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</si>
  <si>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</si>
  <si>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</si>
  <si>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</si>
  <si>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</si>
  <si>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</si>
  <si>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</si>
  <si>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</si>
  <si>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</si>
  <si>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</si>
  <si>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</si>
  <si>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</si>
  <si>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</si>
  <si>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</si>
  <si>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</si>
  <si>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</si>
  <si>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</si>
  <si>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</si>
  <si>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</si>
  <si>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</si>
  <si>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</si>
  <si>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</si>
  <si>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</si>
  <si>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</si>
  <si>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</si>
  <si>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</si>
  <si>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</si>
  <si>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</si>
  <si>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</si>
  <si>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</si>
  <si>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</si>
  <si>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</si>
  <si>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</si>
  <si>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</si>
  <si>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</si>
  <si>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</si>
  <si>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</si>
  <si>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</si>
  <si>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</si>
  <si>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</si>
  <si>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</si>
  <si>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</si>
  <si>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</si>
  <si>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</si>
  <si>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</si>
  <si>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</si>
  <si>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</si>
  <si>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</si>
  <si>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</si>
  <si>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</si>
  <si>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</si>
  <si>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</si>
  <si>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</si>
  <si>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</si>
  <si>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</si>
  <si>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</si>
  <si>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</si>
  <si>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</si>
  <si>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</si>
  <si>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</si>
  <si>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</si>
  <si>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</si>
  <si>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</si>
  <si>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</si>
  <si>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</si>
  <si>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</si>
  <si>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</si>
  <si>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</si>
  <si>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</si>
  <si>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</si>
  <si>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</si>
  <si>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</si>
  <si>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</si>
  <si>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</si>
  <si>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</si>
  <si>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</si>
  <si>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</si>
  <si>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</si>
  <si>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</si>
  <si>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</si>
  <si>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</si>
  <si>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</si>
  <si>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</si>
  <si>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</si>
  <si>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</si>
  <si>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</si>
  <si>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</si>
  <si>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</si>
  <si>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</si>
  <si>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</si>
  <si>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</si>
  <si>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</si>
  <si>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</si>
  <si>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</si>
  <si>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</si>
  <si>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</si>
  <si>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</si>
  <si>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</si>
  <si>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</si>
  <si>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</si>
  <si>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</si>
  <si>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</si>
  <si>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</si>
  <si>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</si>
  <si>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</si>
  <si>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</si>
  <si>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</si>
  <si>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</si>
  <si>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</si>
  <si>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</si>
  <si>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</si>
  <si>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</si>
  <si>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</si>
  <si>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</si>
  <si>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</si>
  <si>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</si>
  <si>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</si>
  <si>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</si>
  <si>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</si>
  <si>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</si>
  <si>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</si>
  <si>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</si>
  <si>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</si>
  <si>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</si>
  <si>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</si>
  <si>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</si>
  <si>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</si>
  <si>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</si>
  <si>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</si>
  <si>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</si>
  <si>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</si>
  <si>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</si>
  <si>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</si>
  <si>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</si>
  <si>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</si>
  <si>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</si>
  <si>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</si>
  <si>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</si>
  <si>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</si>
  <si>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</si>
  <si>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</si>
  <si>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</si>
  <si>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</si>
  <si>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</si>
  <si>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</si>
  <si>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</si>
  <si>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</si>
  <si>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</si>
  <si>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</si>
  <si>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</si>
  <si>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</si>
  <si>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</si>
  <si>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</si>
  <si>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</si>
  <si>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</si>
  <si>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</si>
  <si>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</si>
  <si>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</si>
  <si>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</si>
  <si>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</si>
  <si>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</si>
  <si>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</si>
  <si>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</si>
  <si>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</si>
  <si>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</si>
  <si>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</si>
  <si>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</si>
  <si>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</si>
  <si>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</si>
  <si>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</si>
  <si>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</si>
  <si>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</si>
  <si>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</si>
  <si>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</si>
  <si>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</si>
  <si>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</si>
  <si>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</si>
  <si>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</si>
  <si>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</si>
  <si>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</si>
  <si>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</si>
  <si>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</si>
  <si>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</si>
  <si>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</si>
  <si>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</si>
  <si>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</si>
  <si>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</si>
  <si>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</si>
  <si>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</si>
  <si>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</si>
  <si>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</si>
  <si>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</si>
  <si>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</si>
  <si>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</si>
  <si>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</si>
  <si>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</si>
  <si>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</si>
  <si>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</si>
  <si>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</si>
  <si>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</si>
  <si>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</si>
  <si>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</si>
  <si>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</si>
  <si>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</si>
  <si>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</si>
  <si>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</si>
  <si>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</si>
  <si>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</si>
  <si>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</si>
  <si>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</si>
  <si>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</si>
  <si>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</si>
  <si>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</si>
  <si>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</si>
  <si>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</si>
  <si>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</si>
  <si>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</si>
  <si>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</si>
  <si>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</si>
  <si>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</si>
  <si>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</si>
  <si>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</si>
  <si>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</si>
  <si>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</si>
  <si>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</si>
  <si>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</si>
  <si>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</si>
  <si>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</si>
  <si>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</si>
  <si>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</si>
  <si>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</si>
  <si>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</si>
  <si>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</si>
  <si>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</si>
  <si>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</si>
  <si>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</si>
  <si>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</si>
  <si>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</si>
  <si>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</si>
  <si>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</si>
  <si>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</si>
  <si>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</si>
  <si>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</si>
  <si>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</si>
  <si>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</si>
  <si>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</si>
  <si>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</si>
  <si>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</si>
  <si>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</si>
  <si>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</si>
  <si>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</si>
  <si>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</si>
  <si>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</si>
  <si>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</si>
  <si>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</si>
  <si>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</si>
  <si>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</si>
  <si>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</si>
  <si>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</si>
  <si>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</si>
  <si>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</si>
  <si>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</si>
  <si>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</si>
  <si>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</si>
  <si>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</si>
  <si>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</si>
  <si>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</si>
  <si>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</si>
  <si>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</si>
  <si>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</si>
  <si>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</si>
  <si>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</si>
  <si>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</si>
  <si>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</si>
  <si>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</si>
  <si>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</si>
  <si>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</si>
  <si>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</si>
  <si>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</si>
  <si>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</si>
  <si>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</si>
  <si>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</si>
  <si>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</si>
  <si>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</si>
  <si>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</si>
  <si>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</si>
  <si>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</si>
  <si>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</si>
  <si>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</si>
  <si>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</si>
  <si>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</si>
  <si>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</si>
  <si>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</si>
  <si>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</si>
  <si>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</si>
  <si>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</si>
  <si>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</si>
  <si>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</si>
  <si>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</si>
  <si>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</si>
  <si>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</si>
  <si>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</si>
  <si>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</si>
  <si>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</si>
  <si>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</si>
  <si>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</si>
  <si>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</si>
  <si>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</si>
  <si>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</si>
  <si>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</si>
  <si>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</si>
  <si>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</si>
  <si>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</si>
  <si>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</si>
  <si>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</si>
  <si>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</si>
  <si>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</si>
  <si>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</si>
  <si>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</si>
  <si>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</si>
  <si>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</si>
  <si>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</si>
  <si>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</si>
  <si>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</si>
  <si>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</si>
  <si>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</si>
  <si>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</si>
  <si>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</si>
  <si>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</si>
  <si>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</si>
  <si>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</si>
  <si>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</si>
  <si>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</si>
  <si>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</si>
  <si>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</si>
  <si>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</si>
  <si>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</si>
  <si>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</si>
  <si>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</si>
  <si>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</si>
  <si>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</si>
  <si>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</si>
  <si>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</si>
  <si>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</si>
  <si>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</si>
  <si>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</si>
  <si>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</si>
  <si>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</si>
  <si>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</si>
  <si>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</si>
  <si>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</si>
  <si>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</si>
  <si>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</si>
  <si>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</si>
  <si>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</si>
  <si>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</si>
  <si>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</si>
  <si>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</si>
  <si>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</si>
  <si>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</si>
  <si>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</si>
  <si>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</si>
  <si>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</si>
  <si>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</si>
  <si>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</si>
  <si>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</si>
  <si>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</si>
  <si>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</si>
  <si>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</si>
  <si>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</si>
  <si>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</si>
  <si>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</si>
  <si>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</si>
  <si>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</si>
  <si>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</si>
  <si>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</si>
  <si>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</si>
  <si>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</si>
  <si>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</si>
  <si>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</si>
  <si>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</si>
  <si>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</si>
  <si>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</si>
  <si>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</si>
  <si>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</si>
  <si>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</si>
  <si>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</si>
  <si>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</si>
  <si>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</si>
  <si>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</si>
  <si>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</si>
  <si>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</si>
  <si>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</si>
  <si>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</si>
  <si>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</si>
  <si>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</si>
  <si>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</si>
  <si>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</si>
  <si>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</si>
  <si>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</si>
  <si>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</si>
  <si>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</si>
  <si>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</si>
  <si>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</si>
  <si>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</si>
  <si>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</si>
  <si>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</si>
  <si>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</si>
  <si>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</si>
  <si>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</si>
  <si>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</si>
  <si>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</si>
  <si>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</si>
  <si>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</si>
  <si>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</si>
  <si>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</si>
  <si>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</si>
  <si>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</si>
  <si>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</si>
  <si>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</si>
  <si>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</si>
  <si>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</si>
  <si>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</si>
  <si>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</si>
  <si>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</si>
  <si>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</si>
  <si>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</si>
  <si>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</si>
  <si>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</si>
  <si>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</si>
  <si>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</si>
  <si>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</si>
  <si>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</si>
  <si>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</si>
  <si>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</si>
  <si>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</si>
  <si>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</si>
  <si>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</si>
  <si>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</si>
  <si>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</si>
  <si>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</si>
  <si>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</si>
  <si>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</si>
  <si>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</si>
  <si>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</si>
  <si>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</si>
  <si>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</si>
  <si>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</si>
  <si>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</si>
  <si>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</si>
  <si>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</si>
  <si>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</si>
  <si>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</si>
  <si>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</si>
  <si>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</si>
  <si>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</si>
  <si>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</si>
  <si>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</si>
  <si>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</si>
  <si>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</si>
  <si>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</si>
  <si>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</si>
  <si>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</si>
  <si>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</si>
  <si>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</si>
  <si>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</si>
  <si>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</si>
  <si>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</si>
  <si>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</si>
  <si>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</si>
  <si>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</si>
  <si>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</si>
  <si>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</si>
  <si>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</si>
  <si>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</si>
  <si>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</si>
  <si>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</si>
  <si>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</si>
  <si>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</si>
  <si>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</si>
  <si>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</si>
  <si>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</si>
  <si>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</si>
  <si>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</si>
  <si>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</si>
  <si>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</si>
  <si>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</si>
  <si>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</si>
  <si>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</si>
  <si>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</si>
  <si>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</si>
  <si>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</si>
  <si>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</si>
  <si>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</si>
  <si>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</si>
  <si>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</si>
  <si>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</si>
  <si>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</si>
  <si>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</si>
  <si>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</si>
  <si>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</si>
  <si>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</si>
  <si>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</si>
  <si>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</si>
  <si>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</si>
  <si>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</si>
  <si>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</si>
  <si>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</si>
  <si>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</si>
  <si>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</si>
  <si>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</si>
  <si>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</si>
  <si>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</si>
  <si>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</si>
  <si>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</si>
  <si>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</si>
  <si>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</si>
  <si>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</si>
  <si>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</si>
  <si>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</si>
  <si>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</si>
  <si>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</si>
  <si>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</si>
  <si>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</si>
  <si>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</si>
  <si>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</si>
  <si>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</si>
  <si>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</si>
  <si>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</si>
  <si>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</si>
  <si>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</si>
  <si>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</si>
  <si>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</si>
  <si>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</si>
  <si>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</si>
  <si>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</si>
  <si>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</si>
  <si>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</si>
  <si>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</si>
  <si>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</si>
  <si>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</si>
  <si>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</si>
  <si>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</si>
  <si>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</si>
  <si>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</si>
  <si>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</si>
  <si>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</si>
  <si>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</si>
  <si>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</si>
  <si>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</si>
  <si>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</si>
  <si>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</si>
  <si>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</si>
  <si>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</si>
  <si>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</si>
  <si>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</si>
  <si>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</si>
  <si>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</si>
  <si>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</si>
  <si>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</si>
  <si>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</si>
  <si>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</si>
  <si>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</si>
  <si>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</si>
  <si>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</si>
  <si>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</si>
  <si>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</si>
  <si>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</si>
  <si>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</si>
  <si>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</si>
  <si>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</si>
  <si>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</si>
  <si>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</si>
  <si>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</si>
  <si>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</si>
  <si>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</si>
  <si>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</si>
  <si>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</si>
  <si>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</si>
  <si>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</si>
  <si>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</si>
  <si>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</si>
  <si>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</si>
  <si>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</si>
  <si>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</si>
  <si>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</si>
  <si>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</si>
  <si>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</si>
  <si>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</si>
  <si>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</si>
  <si>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</si>
  <si>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</si>
  <si>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</si>
  <si>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</si>
  <si>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</si>
  <si>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</si>
  <si>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</si>
  <si>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</si>
  <si>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</si>
  <si>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</si>
  <si>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</si>
  <si>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</si>
  <si>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</si>
  <si>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</si>
  <si>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</si>
  <si>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</si>
  <si>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</si>
  <si>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</si>
  <si>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</si>
  <si>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</si>
  <si>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</si>
  <si>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</si>
  <si>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</si>
  <si>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</si>
  <si>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</si>
  <si>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</si>
  <si>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</si>
  <si>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</si>
  <si>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</si>
  <si>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</si>
  <si>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</si>
  <si>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</si>
  <si>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</si>
  <si>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</si>
  <si>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</si>
  <si>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</si>
  <si>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</si>
  <si>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</si>
  <si>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</si>
  <si>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</si>
  <si>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</si>
  <si>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</si>
  <si>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</si>
  <si>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</si>
  <si>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</si>
  <si>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</si>
  <si>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</si>
  <si>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</si>
  <si>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</si>
  <si>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</si>
  <si>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</si>
  <si>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</si>
  <si>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</si>
  <si>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</si>
  <si>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</si>
  <si>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</si>
  <si>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</si>
  <si>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</si>
  <si>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</si>
  <si>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</si>
  <si>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</si>
  <si>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</si>
  <si>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</si>
  <si>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</si>
  <si>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</si>
  <si>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</si>
  <si>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</si>
  <si>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</si>
  <si>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</si>
  <si>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</si>
  <si>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</si>
  <si>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</si>
  <si>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</si>
  <si>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</si>
  <si>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</si>
  <si>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</si>
  <si>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</si>
  <si>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</si>
  <si>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</si>
  <si>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</si>
  <si>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</si>
  <si>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</si>
  <si>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</si>
  <si>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</si>
  <si>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</si>
  <si>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</si>
  <si>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</si>
  <si>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</si>
  <si>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</si>
  <si>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</si>
  <si>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</si>
  <si>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</si>
  <si>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</si>
  <si>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</si>
  <si>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</si>
  <si>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</si>
  <si>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</si>
  <si>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</si>
  <si>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</si>
  <si>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</si>
  <si>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</si>
  <si>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</si>
  <si>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</si>
  <si>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</si>
  <si>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</si>
  <si>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</si>
  <si>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</si>
  <si>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</si>
  <si>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</si>
  <si>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</si>
  <si>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</si>
  <si>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</si>
  <si>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</si>
  <si>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</si>
  <si>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</si>
  <si>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</si>
  <si>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</si>
  <si>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</si>
  <si>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</si>
  <si>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</si>
  <si>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</si>
  <si>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</si>
  <si>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</si>
  <si>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</si>
  <si>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</si>
  <si>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</si>
  <si>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</si>
  <si>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</si>
  <si>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</si>
  <si>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</si>
  <si>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</si>
  <si>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</si>
  <si>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</si>
  <si>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</si>
  <si>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</si>
  <si>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</si>
  <si>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</si>
  <si>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</si>
  <si>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</si>
  <si>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</si>
  <si>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</si>
  <si>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</si>
  <si>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</si>
  <si>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</si>
  <si>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</si>
  <si>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</si>
  <si>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</si>
  <si>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</si>
  <si>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</si>
  <si>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</si>
  <si>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</si>
  <si>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</si>
  <si>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</si>
  <si>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</si>
  <si>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</si>
  <si>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</si>
  <si>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</si>
  <si>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</si>
  <si>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</si>
  <si>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</si>
  <si>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</si>
  <si>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</si>
  <si>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</si>
  <si>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</si>
  <si>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</si>
  <si>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</si>
  <si>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</si>
  <si>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</si>
  <si>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</si>
  <si>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</si>
  <si>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</si>
  <si>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</si>
  <si>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</si>
  <si>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</si>
  <si>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</si>
  <si>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</si>
  <si>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</si>
  <si>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</si>
  <si>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</si>
  <si>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</si>
  <si>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</si>
  <si>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</si>
  <si>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</si>
  <si>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</si>
  <si>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</si>
  <si>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</si>
  <si>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</si>
  <si>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</si>
  <si>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</si>
  <si>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</si>
  <si>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</si>
  <si>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</si>
  <si>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</si>
  <si>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</si>
  <si>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</si>
  <si>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</si>
  <si>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</si>
  <si>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</si>
  <si>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</si>
  <si>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</si>
  <si>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</si>
  <si>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</si>
  <si>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</si>
  <si>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</si>
  <si>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</si>
  <si>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</si>
  <si>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</si>
  <si>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</si>
  <si>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</si>
  <si>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</si>
  <si>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</si>
  <si>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</si>
  <si>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</si>
  <si>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</si>
  <si>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</si>
  <si>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</si>
  <si>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</si>
  <si>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</si>
  <si>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</si>
  <si>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</si>
  <si>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</si>
  <si>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</si>
  <si>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</si>
  <si>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</si>
  <si>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</si>
  <si>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</si>
  <si>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</si>
  <si>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</si>
  <si>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</si>
  <si>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</si>
  <si>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</si>
  <si>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</si>
  <si>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</si>
  <si>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</si>
  <si>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</si>
  <si>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</si>
  <si>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</si>
  <si>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</si>
  <si>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</si>
  <si>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</si>
  <si>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</si>
  <si>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</si>
  <si>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</si>
  <si>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</si>
  <si>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</si>
  <si>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</si>
  <si>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</si>
  <si>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</si>
  <si>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</si>
  <si>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</si>
  <si>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</si>
  <si>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</si>
  <si>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</si>
  <si>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</si>
  <si>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</si>
  <si>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</si>
  <si>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</si>
  <si>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</si>
  <si>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</si>
  <si>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</si>
  <si>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</si>
  <si>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</si>
  <si>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</si>
  <si>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</si>
  <si>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</si>
  <si>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</si>
  <si>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</si>
  <si>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End-Q1 2020</t>
  </si>
  <si>
    <t>Q1 2020</t>
  </si>
  <si>
    <t>End - Q1 2020</t>
  </si>
  <si>
    <t xml:space="preserve">By region, the largest increase in claims was on Developed Countries, up $240.5 billion to a level of $2,301.1 billion. </t>
  </si>
  <si>
    <t xml:space="preserve">By sector, the largest increase was on the other financial corporations sector, up $153.9 billion to a level of $924.0 billion. 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</si>
  <si>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$251.4 billion during 2020 Q1, to a level of $3,844.4 billion.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</si>
</sst>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160">
    <xf numFmtId="165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5" fontId="52" fillId="0" borderId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5" fontId="51" fillId="0" borderId="0"/>
    <xf numFmtId="165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55">
    <xf numFmtId="165" fontId="0" fillId="0" borderId="0" xfId="0"/>
    <xf numFmtId="168" fontId="15" fillId="0" borderId="0" xfId="0" applyNumberFormat="1" applyFont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horizontal="left"/>
    </xf>
    <xf numFmtId="168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7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9" fontId="12" fillId="0" borderId="0" xfId="3" applyNumberFormat="1" applyBorder="1"/>
    <xf numFmtId="170" fontId="12" fillId="0" borderId="0" xfId="3" applyNumberFormat="1"/>
    <xf numFmtId="171" fontId="12" fillId="0" borderId="0" xfId="3" applyNumberFormat="1" applyAlignment="1">
      <alignment vertical="center"/>
    </xf>
    <xf numFmtId="172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5" fontId="13" fillId="0" borderId="0" xfId="0" applyFont="1" applyFill="1"/>
    <xf numFmtId="165" fontId="22" fillId="0" borderId="0" xfId="0" applyFont="1"/>
    <xf numFmtId="165" fontId="26" fillId="0" borderId="0" xfId="0" applyNumberFormat="1" applyFont="1" applyBorder="1" applyAlignment="1" applyProtection="1">
      <alignment horizontal="left" wrapText="1"/>
    </xf>
    <xf numFmtId="165" fontId="26" fillId="0" borderId="0" xfId="0" applyFont="1"/>
    <xf numFmtId="165" fontId="24" fillId="0" borderId="1" xfId="0" applyFont="1" applyBorder="1" applyAlignment="1">
      <alignment horizontal="left"/>
    </xf>
    <xf numFmtId="165" fontId="26" fillId="0" borderId="1" xfId="0" applyFont="1" applyBorder="1"/>
    <xf numFmtId="165" fontId="27" fillId="0" borderId="1" xfId="0" applyFont="1" applyBorder="1" applyAlignment="1">
      <alignment horizontal="left"/>
    </xf>
    <xf numFmtId="165" fontId="28" fillId="0" borderId="1" xfId="0" applyFont="1" applyBorder="1" applyAlignment="1">
      <alignment wrapText="1"/>
    </xf>
    <xf numFmtId="165" fontId="29" fillId="0" borderId="1" xfId="0" applyFont="1" applyBorder="1" applyAlignment="1">
      <alignment wrapText="1"/>
    </xf>
    <xf numFmtId="165" fontId="30" fillId="0" borderId="0" xfId="0" applyFont="1"/>
    <xf numFmtId="165" fontId="22" fillId="0" borderId="0" xfId="0" applyFont="1" applyBorder="1" applyAlignment="1">
      <alignment wrapText="1"/>
    </xf>
    <xf numFmtId="165" fontId="30" fillId="0" borderId="0" xfId="0" applyFont="1" applyBorder="1"/>
    <xf numFmtId="165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5" fontId="30" fillId="0" borderId="0" xfId="0" applyFont="1" applyAlignment="1">
      <alignment vertical="top"/>
    </xf>
    <xf numFmtId="165" fontId="24" fillId="0" borderId="0" xfId="0" applyFont="1" applyBorder="1" applyAlignment="1">
      <alignment vertical="top" wrapText="1"/>
    </xf>
    <xf numFmtId="165" fontId="22" fillId="0" borderId="0" xfId="0" applyFont="1" applyBorder="1" applyAlignment="1">
      <alignment vertical="top" wrapText="1"/>
    </xf>
    <xf numFmtId="165" fontId="14" fillId="0" borderId="0" xfId="0" applyFont="1" applyBorder="1" applyAlignment="1">
      <alignment horizontal="left"/>
    </xf>
    <xf numFmtId="165" fontId="13" fillId="2" borderId="0" xfId="0" applyFont="1" applyFill="1" applyAlignment="1">
      <alignment horizontal="center"/>
    </xf>
    <xf numFmtId="165" fontId="27" fillId="0" borderId="0" xfId="0" applyFont="1" applyAlignment="1">
      <alignment vertical="top"/>
    </xf>
    <xf numFmtId="165" fontId="27" fillId="0" borderId="0" xfId="0" applyFont="1" applyBorder="1" applyAlignment="1">
      <alignment vertical="top"/>
    </xf>
    <xf numFmtId="165" fontId="27" fillId="0" borderId="0" xfId="0" applyFont="1" applyBorder="1" applyAlignment="1">
      <alignment horizontal="right" vertical="top"/>
    </xf>
    <xf numFmtId="165" fontId="27" fillId="0" borderId="0" xfId="0" applyFont="1" applyBorder="1" applyAlignment="1">
      <alignment horizontal="right" vertical="top" wrapText="1"/>
    </xf>
    <xf numFmtId="165" fontId="27" fillId="0" borderId="0" xfId="0" applyFont="1" applyBorder="1" applyAlignment="1">
      <alignment horizontal="center" vertical="top"/>
    </xf>
    <xf numFmtId="165" fontId="27" fillId="0" borderId="0" xfId="0" applyNumberFormat="1" applyFont="1" applyBorder="1" applyAlignment="1" applyProtection="1">
      <alignment horizontal="right" vertical="top"/>
    </xf>
    <xf numFmtId="165" fontId="31" fillId="0" borderId="0" xfId="0" quotePrefix="1" applyFont="1" applyBorder="1" applyAlignment="1">
      <alignment horizontal="center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Font="1" applyBorder="1" applyAlignment="1">
      <alignment horizontal="right" vertical="top"/>
    </xf>
    <xf numFmtId="165" fontId="27" fillId="0" borderId="0" xfId="0" applyFont="1" applyAlignment="1">
      <alignment horizontal="right" vertical="top"/>
    </xf>
    <xf numFmtId="165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5" fontId="27" fillId="0" borderId="0" xfId="0" applyFont="1" applyAlignment="1">
      <alignment horizontal="left" vertical="top"/>
    </xf>
    <xf numFmtId="165" fontId="32" fillId="0" borderId="0" xfId="0" applyFont="1" applyAlignment="1">
      <alignment horizontal="right" vertical="top"/>
    </xf>
    <xf numFmtId="165" fontId="33" fillId="0" borderId="0" xfId="0" applyFont="1" applyAlignment="1">
      <alignment horizontal="left" vertical="top"/>
    </xf>
    <xf numFmtId="165" fontId="27" fillId="0" borderId="0" xfId="0" applyNumberFormat="1" applyFont="1" applyAlignment="1" applyProtection="1">
      <alignment horizontal="left" vertical="top"/>
    </xf>
    <xf numFmtId="165" fontId="34" fillId="0" borderId="0" xfId="0" applyFont="1" applyAlignment="1">
      <alignment vertical="top"/>
    </xf>
    <xf numFmtId="165" fontId="34" fillId="0" borderId="0" xfId="0" applyFont="1" applyAlignment="1">
      <alignment horizontal="left" vertical="top"/>
    </xf>
    <xf numFmtId="165" fontId="35" fillId="0" borderId="0" xfId="0" applyFont="1" applyAlignment="1">
      <alignment horizontal="right" vertical="top"/>
    </xf>
    <xf numFmtId="165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5" fontId="24" fillId="0" borderId="0" xfId="0" applyFont="1" applyAlignment="1">
      <alignment horizontal="left" vertical="top"/>
    </xf>
    <xf numFmtId="165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6" fontId="27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right" vertical="top"/>
    </xf>
    <xf numFmtId="166" fontId="27" fillId="0" borderId="0" xfId="0" applyNumberFormat="1" applyFont="1" applyAlignment="1">
      <alignment horizontal="left" vertical="top"/>
    </xf>
    <xf numFmtId="168" fontId="27" fillId="0" borderId="0" xfId="0" applyNumberFormat="1" applyFont="1" applyBorder="1" applyAlignment="1">
      <alignment vertical="top"/>
    </xf>
    <xf numFmtId="168" fontId="27" fillId="0" borderId="0" xfId="0" applyNumberFormat="1" applyFont="1" applyBorder="1" applyAlignment="1" applyProtection="1">
      <alignment horizontal="right" vertical="top"/>
    </xf>
    <xf numFmtId="166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5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5" fontId="24" fillId="0" borderId="0" xfId="0" applyFont="1" applyAlignment="1">
      <alignment vertical="top"/>
    </xf>
    <xf numFmtId="166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>
      <alignment horizontal="right" vertical="top"/>
    </xf>
    <xf numFmtId="168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>
      <alignment vertical="top"/>
    </xf>
    <xf numFmtId="165" fontId="24" fillId="0" borderId="0" xfId="0" applyFont="1" applyBorder="1" applyAlignment="1">
      <alignment horizontal="left" vertical="top"/>
    </xf>
    <xf numFmtId="168" fontId="24" fillId="0" borderId="0" xfId="0" applyNumberFormat="1" applyFont="1" applyBorder="1" applyAlignment="1">
      <alignment vertical="top"/>
    </xf>
    <xf numFmtId="168" fontId="24" fillId="0" borderId="0" xfId="0" applyNumberFormat="1" applyFont="1" applyBorder="1" applyAlignment="1" applyProtection="1">
      <alignment horizontal="right"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5" fontId="24" fillId="0" borderId="0" xfId="0" applyFont="1" applyBorder="1" applyAlignment="1">
      <alignment vertical="top"/>
    </xf>
    <xf numFmtId="165" fontId="24" fillId="0" borderId="0" xfId="0" applyNumberFormat="1" applyFont="1" applyBorder="1" applyAlignment="1" applyProtection="1">
      <alignment horizontal="left" vertical="top"/>
    </xf>
    <xf numFmtId="168" fontId="27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Border="1" applyAlignment="1" applyProtection="1">
      <alignment vertical="top"/>
    </xf>
    <xf numFmtId="168" fontId="24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Border="1" applyAlignment="1">
      <alignment horizontal="left" vertical="top"/>
    </xf>
    <xf numFmtId="165" fontId="27" fillId="0" borderId="1" xfId="0" applyFont="1" applyBorder="1" applyAlignment="1">
      <alignment vertical="top"/>
    </xf>
    <xf numFmtId="165" fontId="27" fillId="0" borderId="1" xfId="0" applyFont="1" applyBorder="1" applyAlignment="1">
      <alignment horizontal="left" vertical="top"/>
    </xf>
    <xf numFmtId="165" fontId="24" fillId="0" borderId="0" xfId="0" applyFont="1" applyAlignment="1">
      <alignment horizontal="left"/>
    </xf>
    <xf numFmtId="0" fontId="27" fillId="0" borderId="0" xfId="4" applyFont="1"/>
    <xf numFmtId="173" fontId="37" fillId="0" borderId="2" xfId="1" applyNumberFormat="1" applyFont="1" applyBorder="1" applyAlignment="1" applyProtection="1"/>
    <xf numFmtId="165" fontId="27" fillId="0" borderId="0" xfId="0" applyFont="1"/>
    <xf numFmtId="165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9" fontId="27" fillId="0" borderId="0" xfId="4" applyNumberFormat="1" applyFont="1" applyBorder="1" applyAlignment="1">
      <alignment horizontal="right"/>
    </xf>
    <xf numFmtId="165" fontId="39" fillId="0" borderId="0" xfId="0" applyFont="1" applyAlignment="1"/>
    <xf numFmtId="165" fontId="40" fillId="0" borderId="0" xfId="0" applyFont="1" applyAlignment="1"/>
    <xf numFmtId="37" fontId="39" fillId="0" borderId="0" xfId="0" applyNumberFormat="1" applyFont="1" applyAlignment="1" applyProtection="1"/>
    <xf numFmtId="165" fontId="40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 vertical="center"/>
    </xf>
    <xf numFmtId="165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5" fontId="36" fillId="0" borderId="0" xfId="0" applyFont="1"/>
    <xf numFmtId="165" fontId="41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5" fontId="22" fillId="0" borderId="0" xfId="0" applyNumberFormat="1" applyFont="1" applyProtection="1"/>
    <xf numFmtId="165" fontId="35" fillId="0" borderId="0" xfId="0" applyFont="1" applyAlignment="1">
      <alignment vertical="top"/>
    </xf>
    <xf numFmtId="165" fontId="12" fillId="0" borderId="0" xfId="0" applyFont="1"/>
    <xf numFmtId="170" fontId="12" fillId="0" borderId="0" xfId="3" applyNumberFormat="1" applyFont="1" applyBorder="1" applyAlignment="1">
      <alignment horizontal="right" vertical="center"/>
    </xf>
    <xf numFmtId="165" fontId="44" fillId="0" borderId="0" xfId="0" applyFont="1"/>
    <xf numFmtId="14" fontId="46" fillId="0" borderId="0" xfId="0" applyNumberFormat="1" applyFont="1"/>
    <xf numFmtId="165" fontId="47" fillId="0" borderId="0" xfId="0" applyFont="1"/>
    <xf numFmtId="1" fontId="47" fillId="0" borderId="0" xfId="0" applyNumberFormat="1" applyFont="1" applyAlignment="1">
      <alignment horizontal="left"/>
    </xf>
    <xf numFmtId="165" fontId="47" fillId="0" borderId="5" xfId="0" applyFont="1" applyBorder="1"/>
    <xf numFmtId="165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5" fontId="43" fillId="3" borderId="0" xfId="8" applyNumberFormat="1" applyFont="1" applyBorder="1"/>
    <xf numFmtId="165" fontId="43" fillId="4" borderId="0" xfId="9" applyNumberFormat="1" applyFont="1" applyBorder="1"/>
    <xf numFmtId="165" fontId="43" fillId="5" borderId="0" xfId="10" applyNumberFormat="1" applyFont="1" applyBorder="1"/>
    <xf numFmtId="165" fontId="22" fillId="0" borderId="0" xfId="0" applyFont="1" applyFill="1" applyBorder="1"/>
    <xf numFmtId="165" fontId="12" fillId="0" borderId="0" xfId="0" applyFont="1" applyFill="1"/>
    <xf numFmtId="165" fontId="22" fillId="0" borderId="0" xfId="0" applyFont="1" applyFill="1"/>
    <xf numFmtId="165" fontId="20" fillId="0" borderId="0" xfId="0" applyFont="1" applyAlignment="1">
      <alignment horizontal="right"/>
    </xf>
    <xf numFmtId="165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5" fontId="12" fillId="0" borderId="0" xfId="0" applyFont="1" applyBorder="1"/>
    <xf numFmtId="165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5" fontId="12" fillId="0" borderId="0" xfId="0" applyFont="1" applyAlignment="1"/>
    <xf numFmtId="165" fontId="48" fillId="0" borderId="5" xfId="0" applyFont="1" applyBorder="1"/>
    <xf numFmtId="165" fontId="48" fillId="0" borderId="0" xfId="0" applyFont="1" applyBorder="1"/>
    <xf numFmtId="165" fontId="48" fillId="0" borderId="6" xfId="0" applyFont="1" applyBorder="1"/>
    <xf numFmtId="165" fontId="48" fillId="0" borderId="7" xfId="0" applyFont="1" applyBorder="1"/>
    <xf numFmtId="165" fontId="48" fillId="0" borderId="1" xfId="0" applyFont="1" applyBorder="1"/>
    <xf numFmtId="165" fontId="48" fillId="0" borderId="3" xfId="0" applyFont="1" applyBorder="1" applyAlignment="1"/>
    <xf numFmtId="165" fontId="48" fillId="0" borderId="2" xfId="0" applyFont="1" applyBorder="1" applyAlignment="1"/>
    <xf numFmtId="165" fontId="48" fillId="0" borderId="4" xfId="0" applyFont="1" applyBorder="1" applyAlignment="1"/>
    <xf numFmtId="165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5" fontId="49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48" fillId="0" borderId="1" xfId="0" applyFont="1" applyBorder="1" applyAlignment="1">
      <alignment horizontal="right"/>
    </xf>
    <xf numFmtId="165" fontId="48" fillId="0" borderId="7" xfId="0" applyFont="1" applyBorder="1" applyAlignment="1">
      <alignment horizontal="left"/>
    </xf>
    <xf numFmtId="165" fontId="46" fillId="0" borderId="11" xfId="0" applyFont="1" applyBorder="1"/>
    <xf numFmtId="165" fontId="47" fillId="0" borderId="12" xfId="0" applyFont="1" applyBorder="1"/>
    <xf numFmtId="165" fontId="47" fillId="0" borderId="13" xfId="0" applyFont="1" applyBorder="1"/>
    <xf numFmtId="165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5" fontId="32" fillId="0" borderId="0" xfId="0" applyFont="1" applyAlignment="1">
      <alignment horizontal="left" vertical="top"/>
    </xf>
    <xf numFmtId="165" fontId="50" fillId="7" borderId="0" xfId="0" applyFont="1" applyFill="1" applyAlignment="1">
      <alignment horizontal="right" vertical="top"/>
    </xf>
    <xf numFmtId="165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3" fontId="27" fillId="0" borderId="0" xfId="0" applyNumberFormat="1" applyFont="1" applyBorder="1" applyAlignment="1" applyProtection="1">
      <alignment horizontal="right"/>
    </xf>
    <xf numFmtId="165" fontId="24" fillId="0" borderId="18" xfId="0" applyFont="1" applyBorder="1" applyAlignment="1">
      <alignment horizontal="left"/>
    </xf>
    <xf numFmtId="165" fontId="26" fillId="0" borderId="18" xfId="0" applyFont="1" applyBorder="1"/>
    <xf numFmtId="165" fontId="27" fillId="0" borderId="18" xfId="0" applyFont="1" applyBorder="1" applyAlignment="1">
      <alignment horizontal="left"/>
    </xf>
    <xf numFmtId="165" fontId="28" fillId="0" borderId="18" xfId="0" applyFont="1" applyBorder="1" applyAlignment="1">
      <alignment wrapText="1"/>
    </xf>
    <xf numFmtId="165" fontId="29" fillId="0" borderId="18" xfId="0" applyFont="1" applyBorder="1" applyAlignment="1">
      <alignment wrapText="1"/>
    </xf>
    <xf numFmtId="165" fontId="24" fillId="0" borderId="0" xfId="0" applyFont="1"/>
    <xf numFmtId="14" fontId="22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1" fillId="0" borderId="0" xfId="0" applyFont="1" applyBorder="1" applyAlignment="1">
      <alignment horizontal="right" vertical="top"/>
    </xf>
    <xf numFmtId="165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5" fontId="27" fillId="6" borderId="0" xfId="12" applyFont="1" applyFill="1" applyAlignment="1">
      <alignment horizontal="right" vertical="top"/>
    </xf>
    <xf numFmtId="165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6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5" fontId="31" fillId="0" borderId="0" xfId="0" applyFont="1" applyAlignment="1">
      <alignment vertical="top"/>
    </xf>
    <xf numFmtId="166" fontId="24" fillId="0" borderId="0" xfId="0" applyNumberFormat="1" applyFont="1" applyFill="1" applyAlignment="1" applyProtection="1">
      <alignment horizontal="right" vertical="top"/>
    </xf>
    <xf numFmtId="165" fontId="27" fillId="0" borderId="0" xfId="0" applyFont="1" applyBorder="1" applyAlignment="1">
      <alignment horizontal="left" vertical="top"/>
    </xf>
    <xf numFmtId="0" fontId="27" fillId="0" borderId="0" xfId="4" applyFont="1" applyFill="1"/>
    <xf numFmtId="173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9" fontId="27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3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5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6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6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8" fontId="66" fillId="0" borderId="0" xfId="16" applyNumberFormat="1" applyFont="1" applyAlignment="1">
      <alignment horizontal="right"/>
    </xf>
    <xf numFmtId="168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5" fontId="57" fillId="0" borderId="0" xfId="0" applyFont="1" applyBorder="1"/>
    <xf numFmtId="15" fontId="0" fillId="0" borderId="0" xfId="0" applyNumberFormat="1"/>
    <xf numFmtId="165" fontId="54" fillId="0" borderId="20" xfId="11" applyNumberFormat="1" applyFont="1" applyFill="1" applyBorder="1" applyAlignment="1"/>
    <xf numFmtId="0" fontId="0" fillId="0" borderId="0" xfId="0" applyNumberFormat="1"/>
    <xf numFmtId="165" fontId="48" fillId="0" borderId="0" xfId="0" applyFont="1" applyBorder="1" applyAlignment="1">
      <alignment horizontal="right"/>
    </xf>
    <xf numFmtId="165" fontId="26" fillId="0" borderId="18" xfId="0" applyFont="1" applyFill="1" applyBorder="1"/>
    <xf numFmtId="165" fontId="30" fillId="0" borderId="0" xfId="0" applyFont="1" applyFill="1"/>
    <xf numFmtId="165" fontId="30" fillId="0" borderId="0" xfId="0" applyFont="1" applyFill="1" applyAlignment="1">
      <alignment vertical="top"/>
    </xf>
    <xf numFmtId="165" fontId="24" fillId="0" borderId="0" xfId="0" applyFont="1" applyFill="1" applyBorder="1" applyAlignment="1">
      <alignment vertical="top" wrapText="1"/>
    </xf>
    <xf numFmtId="165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5" fontId="24" fillId="0" borderId="0" xfId="0" applyFont="1" applyFill="1" applyAlignment="1">
      <alignment horizontal="left" vertical="top"/>
    </xf>
    <xf numFmtId="165" fontId="27" fillId="0" borderId="0" xfId="0" applyFont="1" applyFill="1" applyAlignment="1">
      <alignment horizontal="left" vertical="top"/>
    </xf>
    <xf numFmtId="165" fontId="27" fillId="0" borderId="0" xfId="0" applyFont="1" applyFill="1" applyBorder="1" applyAlignment="1">
      <alignment vertical="top"/>
    </xf>
    <xf numFmtId="165" fontId="24" fillId="0" borderId="0" xfId="0" applyFont="1" applyFill="1" applyBorder="1" applyAlignment="1">
      <alignment vertical="top"/>
    </xf>
    <xf numFmtId="165" fontId="24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left" vertical="top"/>
    </xf>
    <xf numFmtId="165" fontId="53" fillId="0" borderId="0" xfId="0" applyNumberFormat="1" applyFont="1" applyFill="1" applyBorder="1" applyAlignment="1" applyProtection="1">
      <alignment horizontal="left" vertical="top"/>
    </xf>
    <xf numFmtId="165" fontId="31" fillId="0" borderId="0" xfId="0" applyFont="1" applyFill="1" applyAlignment="1">
      <alignment vertical="top"/>
    </xf>
    <xf numFmtId="165" fontId="31" fillId="0" borderId="0" xfId="0" applyNumberFormat="1" applyFont="1" applyFill="1" applyBorder="1" applyAlignment="1" applyProtection="1">
      <alignment horizontal="left" vertical="top"/>
    </xf>
    <xf numFmtId="165" fontId="53" fillId="0" borderId="0" xfId="0" applyFont="1" applyAlignment="1">
      <alignment horizontal="left" vertical="top"/>
    </xf>
    <xf numFmtId="165" fontId="53" fillId="0" borderId="0" xfId="0" applyFont="1" applyFill="1" applyAlignment="1">
      <alignment vertical="top"/>
    </xf>
    <xf numFmtId="166" fontId="24" fillId="0" borderId="0" xfId="0" applyNumberFormat="1" applyFont="1" applyFill="1" applyBorder="1" applyAlignment="1" applyProtection="1">
      <alignment horizontal="right" vertical="top"/>
    </xf>
    <xf numFmtId="165" fontId="39" fillId="0" borderId="0" xfId="0" applyFont="1" applyFill="1" applyAlignment="1"/>
    <xf numFmtId="165" fontId="39" fillId="0" borderId="0" xfId="0" applyNumberFormat="1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 vertical="center"/>
    </xf>
    <xf numFmtId="165" fontId="39" fillId="0" borderId="0" xfId="0" applyFont="1" applyFill="1" applyAlignment="1">
      <alignment vertical="center"/>
    </xf>
    <xf numFmtId="165" fontId="40" fillId="0" borderId="0" xfId="0" applyNumberFormat="1" applyFont="1" applyFill="1" applyAlignment="1" applyProtection="1">
      <alignment horizontal="left" vertical="center"/>
    </xf>
    <xf numFmtId="165" fontId="26" fillId="37" borderId="0" xfId="0" applyFont="1" applyFill="1"/>
    <xf numFmtId="165" fontId="30" fillId="37" borderId="0" xfId="0" applyFont="1" applyFill="1"/>
    <xf numFmtId="165" fontId="30" fillId="37" borderId="0" xfId="0" applyFont="1" applyFill="1" applyAlignment="1">
      <alignment vertical="top"/>
    </xf>
    <xf numFmtId="165" fontId="27" fillId="37" borderId="0" xfId="0" applyFont="1" applyFill="1" applyAlignment="1">
      <alignment vertical="top"/>
    </xf>
    <xf numFmtId="165" fontId="24" fillId="37" borderId="0" xfId="0" applyFont="1" applyFill="1" applyAlignment="1">
      <alignment vertical="top"/>
    </xf>
    <xf numFmtId="165" fontId="27" fillId="37" borderId="0" xfId="0" applyFont="1" applyFill="1"/>
    <xf numFmtId="165" fontId="12" fillId="37" borderId="0" xfId="0" applyFont="1" applyFill="1"/>
    <xf numFmtId="165" fontId="12" fillId="37" borderId="0" xfId="0" applyFont="1" applyFill="1" applyBorder="1"/>
    <xf numFmtId="165" fontId="36" fillId="37" borderId="0" xfId="0" applyFont="1" applyFill="1"/>
    <xf numFmtId="165" fontId="41" fillId="37" borderId="0" xfId="0" applyFont="1" applyFill="1" applyAlignment="1">
      <alignment vertical="center"/>
    </xf>
    <xf numFmtId="165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5" fontId="27" fillId="7" borderId="0" xfId="0" applyFont="1" applyFill="1" applyBorder="1" applyAlignment="1">
      <alignment vertical="top"/>
    </xf>
    <xf numFmtId="165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6" fontId="27" fillId="7" borderId="0" xfId="0" applyNumberFormat="1" applyFont="1" applyFill="1" applyAlignment="1" applyProtection="1">
      <alignment horizontal="right" vertical="top"/>
    </xf>
    <xf numFmtId="165" fontId="12" fillId="7" borderId="0" xfId="0" applyFont="1" applyFill="1"/>
    <xf numFmtId="165" fontId="27" fillId="7" borderId="0" xfId="0" applyFont="1" applyFill="1"/>
    <xf numFmtId="165" fontId="12" fillId="7" borderId="0" xfId="0" applyFont="1" applyFill="1" applyAlignment="1"/>
    <xf numFmtId="165" fontId="12" fillId="7" borderId="0" xfId="0" applyFont="1" applyFill="1" applyBorder="1"/>
    <xf numFmtId="165" fontId="26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7" fillId="7" borderId="0" xfId="0" applyFont="1" applyFill="1" applyBorder="1" applyAlignment="1">
      <alignment horizontal="center" vertical="top"/>
    </xf>
    <xf numFmtId="165" fontId="27" fillId="7" borderId="1" xfId="0" applyNumberFormat="1" applyFont="1" applyFill="1" applyBorder="1" applyAlignment="1" applyProtection="1">
      <alignment horizontal="right" vertical="top"/>
    </xf>
    <xf numFmtId="165" fontId="27" fillId="7" borderId="1" xfId="0" applyNumberFormat="1" applyFont="1" applyFill="1" applyBorder="1" applyAlignment="1" applyProtection="1">
      <alignment horizontal="left" vertical="top"/>
    </xf>
    <xf numFmtId="165" fontId="27" fillId="7" borderId="1" xfId="0" applyFont="1" applyFill="1" applyBorder="1" applyAlignment="1">
      <alignment vertical="top"/>
    </xf>
    <xf numFmtId="165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5" fontId="27" fillId="7" borderId="1" xfId="12" applyFont="1" applyFill="1" applyBorder="1" applyAlignment="1">
      <alignment horizontal="right" vertical="top"/>
    </xf>
    <xf numFmtId="165" fontId="27" fillId="7" borderId="0" xfId="0" applyNumberFormat="1" applyFont="1" applyFill="1" applyBorder="1" applyAlignment="1" applyProtection="1">
      <alignment horizontal="right" vertical="top" wrapText="1"/>
    </xf>
    <xf numFmtId="165" fontId="51" fillId="7" borderId="0" xfId="0" applyFont="1" applyFill="1"/>
    <xf numFmtId="165" fontId="27" fillId="7" borderId="1" xfId="0" applyFont="1" applyFill="1" applyBorder="1"/>
    <xf numFmtId="165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5" fontId="51" fillId="7" borderId="0" xfId="0" applyFont="1" applyFill="1" applyBorder="1"/>
    <xf numFmtId="0" fontId="13" fillId="7" borderId="30" xfId="99" applyFill="1" applyBorder="1"/>
    <xf numFmtId="169" fontId="27" fillId="7" borderId="0" xfId="0" applyNumberFormat="1" applyFont="1" applyFill="1" applyBorder="1" applyAlignment="1">
      <alignment horizontal="right" vertical="top"/>
    </xf>
    <xf numFmtId="169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5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5" fontId="84" fillId="7" borderId="0" xfId="0" applyFont="1" applyFill="1"/>
    <xf numFmtId="169" fontId="27" fillId="7" borderId="0" xfId="107" applyNumberFormat="1" applyFont="1" applyFill="1" applyAlignment="1"/>
    <xf numFmtId="169" fontId="27" fillId="7" borderId="30" xfId="107" applyNumberFormat="1" applyFont="1" applyFill="1" applyBorder="1" applyAlignment="1"/>
    <xf numFmtId="169" fontId="27" fillId="7" borderId="0" xfId="107" applyNumberFormat="1" applyFont="1" applyFill="1" applyBorder="1" applyAlignment="1"/>
    <xf numFmtId="169" fontId="27" fillId="7" borderId="31" xfId="107" applyNumberFormat="1" applyFont="1" applyFill="1" applyBorder="1" applyAlignment="1"/>
    <xf numFmtId="165" fontId="85" fillId="7" borderId="0" xfId="0" applyFont="1" applyFill="1"/>
    <xf numFmtId="165" fontId="86" fillId="7" borderId="0" xfId="0" applyFont="1" applyFill="1"/>
    <xf numFmtId="166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5" fontId="22" fillId="7" borderId="0" xfId="0" applyFont="1" applyFill="1" applyAlignment="1">
      <alignment vertical="center"/>
    </xf>
    <xf numFmtId="165" fontId="0" fillId="7" borderId="0" xfId="0" applyFill="1" applyBorder="1"/>
    <xf numFmtId="165" fontId="27" fillId="7" borderId="0" xfId="0" applyFont="1" applyFill="1" applyBorder="1"/>
    <xf numFmtId="165" fontId="27" fillId="7" borderId="0" xfId="0" applyNumberFormat="1" applyFont="1" applyFill="1" applyBorder="1" applyAlignment="1" applyProtection="1">
      <alignment horizontal="left" vertical="top"/>
    </xf>
    <xf numFmtId="165" fontId="27" fillId="7" borderId="0" xfId="12" applyFont="1" applyFill="1" applyBorder="1" applyAlignment="1">
      <alignment horizontal="right" vertical="top"/>
    </xf>
    <xf numFmtId="165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5" fontId="22" fillId="7" borderId="0" xfId="0" applyFont="1" applyFill="1" applyBorder="1" applyAlignment="1">
      <alignment vertical="center"/>
    </xf>
    <xf numFmtId="165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5" fontId="89" fillId="7" borderId="0" xfId="0" applyFont="1" applyFill="1"/>
    <xf numFmtId="0" fontId="20" fillId="0" borderId="0" xfId="3" applyFont="1" applyBorder="1"/>
    <xf numFmtId="169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9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7" fontId="81" fillId="0" borderId="0" xfId="3" applyNumberFormat="1" applyFont="1" applyBorder="1" applyAlignment="1">
      <alignment horizontal="right" vertical="center"/>
    </xf>
    <xf numFmtId="167" fontId="81" fillId="0" borderId="0" xfId="3" applyNumberFormat="1" applyFont="1" applyBorder="1" applyAlignment="1">
      <alignment horizontal="right" vertical="top"/>
    </xf>
    <xf numFmtId="167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70" fontId="81" fillId="0" borderId="0" xfId="3" applyNumberFormat="1" applyFont="1" applyBorder="1" applyAlignment="1">
      <alignment horizontal="right" vertical="center"/>
    </xf>
    <xf numFmtId="170" fontId="82" fillId="0" borderId="0" xfId="3" applyNumberFormat="1" applyFont="1" applyBorder="1" applyAlignment="1">
      <alignment horizontal="right" vertical="center"/>
    </xf>
    <xf numFmtId="170" fontId="81" fillId="0" borderId="0" xfId="3" applyNumberFormat="1" applyFont="1" applyBorder="1" applyAlignment="1">
      <alignment horizontal="left" vertical="top"/>
    </xf>
    <xf numFmtId="170" fontId="81" fillId="0" borderId="0" xfId="3" quotePrefix="1" applyNumberFormat="1" applyFont="1" applyBorder="1" applyAlignment="1">
      <alignment horizontal="right" vertical="top"/>
    </xf>
    <xf numFmtId="169" fontId="27" fillId="7" borderId="0" xfId="0" applyNumberFormat="1" applyFont="1" applyFill="1" applyBorder="1" applyAlignment="1">
      <alignment horizontal="right"/>
    </xf>
    <xf numFmtId="169" fontId="27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7" fillId="7" borderId="0" xfId="0" applyFont="1" applyFill="1" applyBorder="1" applyAlignment="1">
      <alignment horizontal="center" vertical="top"/>
    </xf>
    <xf numFmtId="169" fontId="27" fillId="7" borderId="0" xfId="0" applyNumberFormat="1" applyFont="1" applyFill="1" applyBorder="1" applyAlignment="1">
      <alignment horizontal="left"/>
    </xf>
    <xf numFmtId="169" fontId="27" fillId="7" borderId="30" xfId="0" applyNumberFormat="1" applyFont="1" applyFill="1" applyBorder="1" applyAlignment="1">
      <alignment horizontal="left"/>
    </xf>
    <xf numFmtId="165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65" fontId="27" fillId="7" borderId="0" xfId="0" applyFont="1" applyFill="1" applyBorder="1" applyAlignment="1">
      <alignment horizontal="center" vertical="top"/>
    </xf>
    <xf numFmtId="165" fontId="81" fillId="0" borderId="0" xfId="0" applyFont="1" applyAlignment="1">
      <alignment vertical="center"/>
    </xf>
    <xf numFmtId="165" fontId="93" fillId="0" borderId="0" xfId="0" applyFont="1" applyAlignment="1">
      <alignment horizontal="left" vertical="center"/>
    </xf>
    <xf numFmtId="165" fontId="12" fillId="0" borderId="0" xfId="0" applyFont="1" applyAlignment="1">
      <alignment vertical="center"/>
    </xf>
    <xf numFmtId="165" fontId="92" fillId="0" borderId="0" xfId="0" applyFont="1" applyAlignment="1">
      <alignment vertical="center" wrapText="1"/>
    </xf>
    <xf numFmtId="165" fontId="92" fillId="0" borderId="0" xfId="0" applyFont="1" applyAlignment="1">
      <alignment horizontal="left" vertical="center" indent="2"/>
    </xf>
    <xf numFmtId="165" fontId="93" fillId="0" borderId="0" xfId="0" applyFont="1" applyAlignment="1">
      <alignment horizontal="left" vertical="center" indent="2"/>
    </xf>
    <xf numFmtId="165" fontId="81" fillId="0" borderId="0" xfId="0" applyFont="1" applyAlignment="1">
      <alignment horizontal="left" vertical="center" indent="2"/>
    </xf>
    <xf numFmtId="169" fontId="27" fillId="7" borderId="33" xfId="107" applyNumberFormat="1" applyFont="1" applyFill="1" applyBorder="1" applyAlignment="1"/>
    <xf numFmtId="165" fontId="12" fillId="0" borderId="0" xfId="0" applyFont="1" applyAlignment="1">
      <alignment horizontal="left" vertical="center" wrapText="1"/>
    </xf>
    <xf numFmtId="0" fontId="12" fillId="0" borderId="0" xfId="3" applyAlignment="1">
      <alignment horizontal="left" vertical="top" wrapText="1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7" fontId="81" fillId="0" borderId="32" xfId="3" applyNumberFormat="1" applyFont="1" applyBorder="1" applyAlignment="1">
      <alignment horizontal="center" vertical="center"/>
    </xf>
    <xf numFmtId="165" fontId="27" fillId="7" borderId="2" xfId="0" applyFont="1" applyFill="1" applyBorder="1" applyAlignment="1">
      <alignment horizontal="center" vertical="center"/>
    </xf>
    <xf numFmtId="165" fontId="27" fillId="7" borderId="0" xfId="0" applyFont="1" applyFill="1" applyBorder="1" applyAlignment="1">
      <alignment horizontal="center" vertical="center"/>
    </xf>
    <xf numFmtId="165" fontId="27" fillId="7" borderId="30" xfId="0" applyFont="1" applyFill="1" applyBorder="1" applyAlignment="1">
      <alignment horizontal="center" vertical="center"/>
    </xf>
    <xf numFmtId="165" fontId="27" fillId="7" borderId="19" xfId="0" applyFont="1" applyFill="1" applyBorder="1" applyAlignment="1">
      <alignment horizontal="center" vertical="top"/>
    </xf>
    <xf numFmtId="165" fontId="27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5" fontId="27" fillId="7" borderId="0" xfId="0" applyFont="1" applyFill="1" applyAlignment="1">
      <alignment horizontal="center" vertical="center"/>
    </xf>
    <xf numFmtId="165" fontId="27" fillId="7" borderId="0" xfId="0" applyFont="1" applyFill="1" applyBorder="1" applyAlignment="1">
      <alignment horizontal="center" vertical="top"/>
    </xf>
    <xf numFmtId="165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5" fontId="26" fillId="0" borderId="0" xfId="0" applyNumberFormat="1" applyFont="1" applyBorder="1" applyAlignment="1" applyProtection="1">
      <alignment horizontal="left"/>
    </xf>
    <xf numFmtId="165" fontId="38" fillId="0" borderId="0" xfId="0" applyFont="1" applyAlignment="1">
      <alignment horizontal="left"/>
    </xf>
    <xf numFmtId="174" fontId="17" fillId="0" borderId="0" xfId="0" applyNumberFormat="1" applyFont="1" applyAlignment="1">
      <alignment horizontal="left"/>
    </xf>
    <xf numFmtId="165" fontId="27" fillId="0" borderId="8" xfId="0" applyFont="1" applyBorder="1" applyAlignment="1">
      <alignment horizontal="center" vertical="top"/>
    </xf>
    <xf numFmtId="165" fontId="27" fillId="0" borderId="8" xfId="0" applyNumberFormat="1" applyFont="1" applyBorder="1" applyAlignment="1" applyProtection="1">
      <alignment horizontal="center" vertical="top"/>
    </xf>
    <xf numFmtId="165" fontId="27" fillId="0" borderId="0" xfId="0" applyNumberFormat="1" applyFont="1" applyBorder="1" applyAlignment="1" applyProtection="1">
      <alignment horizontal="center"/>
    </xf>
    <xf numFmtId="165" fontId="27" fillId="0" borderId="15" xfId="0" applyNumberFormat="1" applyFont="1" applyBorder="1" applyAlignment="1" applyProtection="1">
      <alignment horizontal="center"/>
    </xf>
    <xf numFmtId="165" fontId="27" fillId="0" borderId="14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Alignment="1" applyProtection="1">
      <alignment horizontal="center" vertical="top" wrapText="1"/>
    </xf>
    <xf numFmtId="165" fontId="27" fillId="0" borderId="16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5" fontId="48" fillId="0" borderId="3" xfId="0" applyFont="1" applyBorder="1" applyAlignment="1">
      <alignment horizontal="center"/>
    </xf>
    <xf numFmtId="165" fontId="48" fillId="0" borderId="2" xfId="0" applyFont="1" applyBorder="1" applyAlignment="1">
      <alignment horizontal="center"/>
    </xf>
    <xf numFmtId="165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5" fontId="27" fillId="0" borderId="19" xfId="0" applyFont="1" applyBorder="1" applyAlignment="1">
      <alignment horizontal="center" vertical="top"/>
    </xf>
    <xf numFmtId="165" fontId="38" fillId="0" borderId="0" xfId="13" applyFont="1" applyAlignment="1">
      <alignment horizontal="left"/>
    </xf>
    <xf numFmtId="165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5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4.25" x14ac:dyDescent="0.45">
      <c r="D6" s="371" t="s">
        <v>1572</v>
      </c>
      <c r="E6" s="114" t="s">
        <v>1839</v>
      </c>
      <c r="F6" s="114" t="s">
        <v>1580</v>
      </c>
    </row>
    <row r="7" spans="1:8" ht="14.25" x14ac:dyDescent="0.45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4.25" x14ac:dyDescent="0.45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4.25" x14ac:dyDescent="0.45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4.25" x14ac:dyDescent="0.45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4.25" x14ac:dyDescent="0.45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4.25" x14ac:dyDescent="0.45">
      <c r="A12" s="370"/>
      <c r="B12" s="370"/>
    </row>
    <row r="13" spans="1:8" ht="14.25" x14ac:dyDescent="0.45">
      <c r="A13" s="370"/>
      <c r="B13" s="370"/>
      <c r="D13" s="371"/>
      <c r="E13" s="371"/>
    </row>
    <row r="14" spans="1:8" ht="14.25" x14ac:dyDescent="0.45">
      <c r="A14" s="370"/>
      <c r="B14" s="370"/>
      <c r="D14" s="371"/>
      <c r="E14" s="371"/>
    </row>
    <row r="15" spans="1:8" ht="14.25" x14ac:dyDescent="0.45">
      <c r="A15" s="370"/>
      <c r="B15" s="370"/>
      <c r="D15" s="371"/>
      <c r="E15" s="371"/>
    </row>
    <row r="16" spans="1:8" ht="14.25" x14ac:dyDescent="0.45">
      <c r="A16" s="370"/>
      <c r="B16" s="370"/>
      <c r="D16" s="371"/>
      <c r="E16" s="371"/>
    </row>
    <row r="17" spans="1:5" ht="14.25" x14ac:dyDescent="0.45">
      <c r="A17" s="370"/>
      <c r="B17" s="370"/>
      <c r="D17" s="371"/>
      <c r="E17" s="371"/>
    </row>
    <row r="18" spans="1:5" ht="14.25" x14ac:dyDescent="0.45">
      <c r="A18" s="370"/>
      <c r="B18" s="370"/>
      <c r="D18" s="371"/>
      <c r="E18" s="371"/>
    </row>
    <row r="19" spans="1:5" ht="14.25" x14ac:dyDescent="0.45">
      <c r="A19" s="370"/>
      <c r="B19" s="370"/>
      <c r="D19" s="371"/>
      <c r="E19" s="371"/>
    </row>
    <row r="20" spans="1:5" ht="14.25" x14ac:dyDescent="0.45">
      <c r="A20" s="370"/>
      <c r="B20" s="370"/>
      <c r="D20" s="371"/>
      <c r="E20" s="371"/>
    </row>
    <row r="21" spans="1:5" ht="14.25" x14ac:dyDescent="0.45">
      <c r="A21" s="370"/>
      <c r="B21" s="370"/>
      <c r="D21" s="371"/>
      <c r="E21" s="371"/>
    </row>
    <row r="22" spans="1:5" ht="14.25" x14ac:dyDescent="0.45">
      <c r="A22" s="370"/>
      <c r="B22" s="370"/>
      <c r="D22" s="371"/>
      <c r="E22" s="371"/>
    </row>
    <row r="23" spans="1:5" ht="14.25" x14ac:dyDescent="0.45">
      <c r="A23" s="370"/>
      <c r="B23" s="370"/>
      <c r="D23" s="371"/>
      <c r="E23" s="371"/>
    </row>
    <row r="24" spans="1:5" ht="14.25" x14ac:dyDescent="0.45">
      <c r="A24" s="370"/>
      <c r="B24" s="370"/>
      <c r="D24" s="371"/>
      <c r="E24" s="371"/>
    </row>
    <row r="25" spans="1:5" ht="14.25" x14ac:dyDescent="0.45">
      <c r="A25" s="370"/>
      <c r="B25" s="370"/>
      <c r="D25" s="371"/>
      <c r="E25" s="371"/>
    </row>
    <row r="26" spans="1:5" ht="14.25" x14ac:dyDescent="0.45">
      <c r="A26" s="370"/>
      <c r="B26" s="370"/>
      <c r="D26" s="371"/>
      <c r="E26" s="371"/>
    </row>
    <row r="27" spans="1:5" ht="14.25" x14ac:dyDescent="0.45">
      <c r="A27" s="370"/>
      <c r="B27" s="370"/>
      <c r="D27" s="371"/>
      <c r="E27" s="371"/>
    </row>
    <row r="28" spans="1:5" ht="14.25" x14ac:dyDescent="0.45">
      <c r="A28" s="370"/>
      <c r="B28" s="370"/>
      <c r="D28" s="371"/>
      <c r="E28" s="371"/>
    </row>
    <row r="29" spans="1:5" ht="14.25" x14ac:dyDescent="0.45">
      <c r="A29" s="370"/>
      <c r="B29" s="370"/>
      <c r="D29" s="371"/>
      <c r="E29" s="371"/>
    </row>
    <row r="30" spans="1:5" ht="14.25" x14ac:dyDescent="0.45">
      <c r="A30" s="370"/>
      <c r="B30" s="370"/>
      <c r="D30" s="371"/>
      <c r="E30" s="371"/>
    </row>
    <row r="31" spans="1:5" ht="14.25" x14ac:dyDescent="0.45">
      <c r="A31" s="370"/>
      <c r="B31" s="370"/>
      <c r="D31" s="371"/>
      <c r="E31" s="371"/>
    </row>
    <row r="32" spans="1:5" ht="14.25" x14ac:dyDescent="0.45">
      <c r="A32" s="370"/>
      <c r="B32" s="370"/>
      <c r="D32" s="371"/>
      <c r="E32" s="371"/>
    </row>
    <row r="33" spans="1:5" ht="14.25" x14ac:dyDescent="0.45">
      <c r="A33" s="370"/>
      <c r="B33" s="370"/>
      <c r="D33" s="371"/>
      <c r="E33" s="371"/>
    </row>
    <row r="34" spans="1:5" ht="14.25" x14ac:dyDescent="0.45">
      <c r="A34" s="370"/>
      <c r="B34" s="370"/>
      <c r="D34" s="371"/>
      <c r="E34" s="371"/>
    </row>
    <row r="35" spans="1:5" ht="14.25" x14ac:dyDescent="0.45">
      <c r="A35" s="370"/>
      <c r="B35" s="370"/>
      <c r="D35" s="371"/>
      <c r="E35" s="371"/>
    </row>
    <row r="36" spans="1:5" ht="14.25" x14ac:dyDescent="0.45">
      <c r="A36" s="370"/>
      <c r="B36" s="370"/>
      <c r="D36" s="371"/>
      <c r="E36" s="371"/>
    </row>
    <row r="37" spans="1:5" ht="14.25" x14ac:dyDescent="0.45">
      <c r="A37" s="370"/>
      <c r="B37" s="370"/>
      <c r="D37" s="371"/>
      <c r="E37" s="371"/>
    </row>
    <row r="38" spans="1:5" ht="14.25" x14ac:dyDescent="0.45">
      <c r="A38" s="370"/>
      <c r="B38" s="370"/>
      <c r="D38" s="371"/>
      <c r="E38" s="371"/>
    </row>
    <row r="39" spans="1:5" ht="14.25" x14ac:dyDescent="0.45">
      <c r="A39" s="370"/>
      <c r="B39" s="370"/>
      <c r="D39" s="371"/>
      <c r="E39" s="371"/>
    </row>
    <row r="40" spans="1:5" ht="14.25" x14ac:dyDescent="0.45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98" t="s">
        <v>1863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35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35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25">
      <c r="A4" s="365"/>
      <c r="B4" s="376"/>
      <c r="C4" s="416" t="s">
        <v>503</v>
      </c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377"/>
      <c r="O4" s="7"/>
    </row>
    <row r="5" spans="1:17" s="8" customFormat="1" ht="14.25" hidden="1" customHeight="1" x14ac:dyDescent="0.25">
      <c r="A5" s="365"/>
      <c r="B5" s="376"/>
      <c r="C5" s="378" t="s">
        <v>164</v>
      </c>
      <c r="D5" s="403"/>
      <c r="E5" s="403" t="s">
        <v>181</v>
      </c>
      <c r="F5" s="403"/>
      <c r="G5" s="403" t="s">
        <v>200</v>
      </c>
      <c r="H5" s="403"/>
      <c r="I5" s="403" t="s">
        <v>96</v>
      </c>
      <c r="J5" s="403"/>
      <c r="K5" s="403" t="s">
        <v>313</v>
      </c>
      <c r="L5" s="403"/>
      <c r="M5" s="403" t="s">
        <v>74</v>
      </c>
      <c r="N5" s="403" t="s">
        <v>101</v>
      </c>
      <c r="O5" s="7"/>
    </row>
    <row r="6" spans="1:17" ht="13.5" customHeight="1" x14ac:dyDescent="0.4">
      <c r="A6" s="363"/>
      <c r="B6" s="379" t="s">
        <v>117</v>
      </c>
      <c r="C6" s="417" t="s">
        <v>119</v>
      </c>
      <c r="D6" s="380"/>
      <c r="E6" s="417" t="s">
        <v>126</v>
      </c>
      <c r="F6" s="380"/>
      <c r="G6" s="419" t="s">
        <v>120</v>
      </c>
      <c r="H6" s="419"/>
      <c r="I6" s="419"/>
      <c r="J6" s="419"/>
      <c r="K6" s="419"/>
      <c r="L6" s="419"/>
      <c r="M6" s="419"/>
      <c r="N6" s="418" t="s">
        <v>115</v>
      </c>
      <c r="O6" s="9"/>
    </row>
    <row r="7" spans="1:17" ht="34.15" customHeight="1" x14ac:dyDescent="0.4">
      <c r="A7" s="363"/>
      <c r="B7" s="379"/>
      <c r="C7" s="417"/>
      <c r="D7" s="381"/>
      <c r="E7" s="417"/>
      <c r="F7" s="381"/>
      <c r="G7" s="404" t="s">
        <v>121</v>
      </c>
      <c r="H7" s="382"/>
      <c r="I7" s="404" t="s">
        <v>327</v>
      </c>
      <c r="J7" s="382"/>
      <c r="K7" s="404" t="s">
        <v>328</v>
      </c>
      <c r="L7" s="382"/>
      <c r="M7" s="404" t="s">
        <v>329</v>
      </c>
      <c r="N7" s="418"/>
      <c r="O7" s="9"/>
    </row>
    <row r="8" spans="1:17" s="8" customFormat="1" ht="4.5" customHeight="1" x14ac:dyDescent="0.25">
      <c r="A8" s="383"/>
      <c r="B8" s="368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10"/>
    </row>
    <row r="9" spans="1:17" ht="8.25" customHeight="1" x14ac:dyDescent="0.35">
      <c r="A9" s="385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6"/>
      <c r="O9" s="11"/>
    </row>
    <row r="10" spans="1:17" s="8" customFormat="1" ht="15" customHeight="1" x14ac:dyDescent="0.25">
      <c r="A10" s="368" t="s">
        <v>122</v>
      </c>
      <c r="B10" s="364"/>
      <c r="C10" s="387">
        <v>2285.62</v>
      </c>
      <c r="D10" s="387"/>
      <c r="E10" s="387">
        <v>760.60299999999995</v>
      </c>
      <c r="F10" s="387"/>
      <c r="G10" s="387">
        <v>21.44</v>
      </c>
      <c r="H10" s="387"/>
      <c r="I10" s="387">
        <v>56.106000000000002</v>
      </c>
      <c r="J10" s="387"/>
      <c r="K10" s="387">
        <v>164.15</v>
      </c>
      <c r="L10" s="387"/>
      <c r="M10" s="387">
        <v>508.35199999999998</v>
      </c>
      <c r="N10" s="388">
        <v>3850.2339999999999</v>
      </c>
      <c r="O10" s="115"/>
      <c r="P10" s="14"/>
      <c r="Q10" s="15"/>
    </row>
    <row r="11" spans="1:17" s="8" customFormat="1" ht="15" customHeight="1" x14ac:dyDescent="0.25">
      <c r="A11" s="368" t="s">
        <v>113</v>
      </c>
      <c r="B11" s="364"/>
      <c r="C11" s="387">
        <v>15.449</v>
      </c>
      <c r="D11" s="387"/>
      <c r="E11" s="387">
        <v>-30.088000000000001</v>
      </c>
      <c r="F11" s="387"/>
      <c r="G11" s="387">
        <v>-1.302</v>
      </c>
      <c r="H11" s="387"/>
      <c r="I11" s="387">
        <v>0.437</v>
      </c>
      <c r="J11" s="387"/>
      <c r="K11" s="387">
        <v>-13.597</v>
      </c>
      <c r="L11" s="387"/>
      <c r="M11" s="387">
        <v>22.654</v>
      </c>
      <c r="N11" s="388">
        <v>-5.8310000000000004</v>
      </c>
      <c r="O11" s="115"/>
      <c r="P11" s="14"/>
      <c r="Q11" s="15"/>
    </row>
    <row r="12" spans="1:17" s="8" customFormat="1" ht="15" customHeight="1" x14ac:dyDescent="0.25">
      <c r="A12" s="368" t="s">
        <v>123</v>
      </c>
      <c r="B12" s="364"/>
      <c r="C12" s="387">
        <v>2301.069</v>
      </c>
      <c r="D12" s="389"/>
      <c r="E12" s="387">
        <v>730.51400000000001</v>
      </c>
      <c r="F12" s="390"/>
      <c r="G12" s="387">
        <v>20.138000000000002</v>
      </c>
      <c r="H12" s="387"/>
      <c r="I12" s="387">
        <v>56.542999999999999</v>
      </c>
      <c r="J12" s="387"/>
      <c r="K12" s="387">
        <v>150.553</v>
      </c>
      <c r="L12" s="387"/>
      <c r="M12" s="387">
        <v>531.00599999999997</v>
      </c>
      <c r="N12" s="388">
        <v>3844.4029999999998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14" t="s">
        <v>1868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</row>
    <row r="15" spans="1:17" ht="21.6" customHeight="1" x14ac:dyDescent="0.35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7" x14ac:dyDescent="0.35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5" x14ac:dyDescent="0.35">
      <c r="A17" s="408" t="s">
        <v>1867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</row>
    <row r="18" spans="1:15" x14ac:dyDescent="0.35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</row>
    <row r="19" spans="1:15" ht="12.75" customHeight="1" x14ac:dyDescent="0.35">
      <c r="A19" s="408" t="s">
        <v>1866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</row>
    <row r="20" spans="1:15" x14ac:dyDescent="0.35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5" x14ac:dyDescent="0.35"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5" x14ac:dyDescent="0.35"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</row>
    <row r="23" spans="1:15" x14ac:dyDescent="0.35"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</row>
    <row r="24" spans="1:15" ht="15" customHeight="1" x14ac:dyDescent="0.35">
      <c r="A24" s="412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3.5" customHeight="1" x14ac:dyDescent="0.35">
      <c r="A25" s="411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</row>
    <row r="26" spans="1:15" ht="12.75" customHeight="1" x14ac:dyDescent="0.35">
      <c r="A26" s="406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27" spans="1:15" x14ac:dyDescent="0.35">
      <c r="A27" s="412"/>
    </row>
    <row r="28" spans="1:15" x14ac:dyDescent="0.35">
      <c r="A28" s="414"/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</row>
    <row r="29" spans="1:15" x14ac:dyDescent="0.35">
      <c r="A29" s="414"/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</row>
    <row r="30" spans="1:15" ht="15" customHeight="1" x14ac:dyDescent="0.35">
      <c r="G30" s="411"/>
    </row>
    <row r="31" spans="1:15" ht="13.5" customHeight="1" x14ac:dyDescent="0.35">
      <c r="B31" s="407"/>
      <c r="G31" s="406"/>
    </row>
    <row r="32" spans="1:15" ht="14.25" x14ac:dyDescent="0.35">
      <c r="B32" s="406"/>
      <c r="C32" s="13"/>
      <c r="G32" s="410"/>
    </row>
    <row r="33" spans="2:15" x14ac:dyDescent="0.35">
      <c r="G33" s="406"/>
    </row>
    <row r="34" spans="2:15" ht="14.25" x14ac:dyDescent="0.35">
      <c r="B34" s="406"/>
      <c r="G34" s="410"/>
    </row>
    <row r="39" spans="2:15" x14ac:dyDescent="0.35"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</row>
    <row r="40" spans="2:15" x14ac:dyDescent="0.35"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</row>
  </sheetData>
  <mergeCells count="8">
    <mergeCell ref="A14:N15"/>
    <mergeCell ref="B39:O40"/>
    <mergeCell ref="C4:M4"/>
    <mergeCell ref="C6:C7"/>
    <mergeCell ref="E6:E7"/>
    <mergeCell ref="N6:N7"/>
    <mergeCell ref="G6:M6"/>
    <mergeCell ref="A28:N29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1864</v>
      </c>
      <c r="C4" s="307"/>
      <c r="D4" s="40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63</v>
      </c>
      <c r="D7" s="391">
        <v>174.1</v>
      </c>
      <c r="E7" s="391"/>
      <c r="F7" s="391">
        <v>45.317999999999998</v>
      </c>
      <c r="G7" s="391"/>
      <c r="H7" s="391">
        <v>128.78299999999999</v>
      </c>
      <c r="I7" s="391"/>
      <c r="J7" s="391">
        <v>22.050999999999998</v>
      </c>
      <c r="K7" s="391"/>
      <c r="L7" s="391">
        <v>51.73</v>
      </c>
      <c r="M7" s="391">
        <v>95.753</v>
      </c>
      <c r="N7" s="391"/>
      <c r="O7" s="391">
        <v>7.4770000000000003</v>
      </c>
      <c r="P7" s="391"/>
      <c r="Q7" s="391">
        <v>-2.9119999999999999</v>
      </c>
      <c r="R7" s="334"/>
    </row>
    <row r="8" spans="1:18" ht="12" x14ac:dyDescent="0.3">
      <c r="A8" s="341">
        <v>2</v>
      </c>
      <c r="B8" s="421"/>
      <c r="C8" s="342" t="s">
        <v>254</v>
      </c>
      <c r="D8" s="391">
        <v>54.213000000000001</v>
      </c>
      <c r="E8" s="391"/>
      <c r="F8" s="391">
        <v>46.42</v>
      </c>
      <c r="G8" s="391"/>
      <c r="H8" s="391">
        <v>7.7919999999999998</v>
      </c>
      <c r="I8" s="391"/>
      <c r="J8" s="391">
        <v>34.444000000000003</v>
      </c>
      <c r="K8" s="391"/>
      <c r="L8" s="391">
        <v>22.702999999999999</v>
      </c>
      <c r="M8" s="391">
        <v>4.835</v>
      </c>
      <c r="N8" s="391"/>
      <c r="O8" s="391">
        <v>-5.57</v>
      </c>
      <c r="P8" s="391"/>
      <c r="Q8" s="391">
        <v>-2.2010000000000001</v>
      </c>
      <c r="R8" s="334"/>
    </row>
    <row r="9" spans="1:18" ht="12" x14ac:dyDescent="0.3">
      <c r="A9" s="341">
        <v>3</v>
      </c>
      <c r="B9" s="421"/>
      <c r="C9" s="342" t="s">
        <v>263</v>
      </c>
      <c r="D9" s="391">
        <v>21.498999999999999</v>
      </c>
      <c r="E9" s="391"/>
      <c r="F9" s="391">
        <v>1.7589999999999999</v>
      </c>
      <c r="G9" s="391"/>
      <c r="H9" s="391">
        <v>19.739999999999998</v>
      </c>
      <c r="I9" s="391"/>
      <c r="J9" s="391">
        <v>3.7109999999999999</v>
      </c>
      <c r="K9" s="391"/>
      <c r="L9" s="391">
        <v>-7.8869999999999996</v>
      </c>
      <c r="M9" s="391">
        <v>35.164000000000001</v>
      </c>
      <c r="N9" s="391"/>
      <c r="O9" s="391">
        <v>-9.2810000000000006</v>
      </c>
      <c r="P9" s="391"/>
      <c r="Q9" s="391">
        <v>-0.20799999999999999</v>
      </c>
      <c r="R9" s="334"/>
    </row>
    <row r="10" spans="1:18" ht="12" x14ac:dyDescent="0.3">
      <c r="A10" s="341">
        <v>4</v>
      </c>
      <c r="B10" s="421"/>
      <c r="C10" s="342" t="s">
        <v>214</v>
      </c>
      <c r="D10" s="391">
        <v>6.3380000000000001</v>
      </c>
      <c r="E10" s="391"/>
      <c r="F10" s="391">
        <v>7.0430000000000001</v>
      </c>
      <c r="G10" s="391"/>
      <c r="H10" s="391">
        <v>-0.70499999999999996</v>
      </c>
      <c r="I10" s="391"/>
      <c r="J10" s="391">
        <v>2.1800000000000002</v>
      </c>
      <c r="K10" s="391"/>
      <c r="L10" s="391">
        <v>2.2400000000000002</v>
      </c>
      <c r="M10" s="391">
        <v>2.4550000000000001</v>
      </c>
      <c r="N10" s="391"/>
      <c r="O10" s="391">
        <v>1.405</v>
      </c>
      <c r="P10" s="391"/>
      <c r="Q10" s="391">
        <v>-1.944</v>
      </c>
      <c r="R10" s="334"/>
    </row>
    <row r="11" spans="1:18" ht="12" x14ac:dyDescent="0.3">
      <c r="A11" s="341">
        <v>5</v>
      </c>
      <c r="B11" s="422"/>
      <c r="C11" s="343" t="s">
        <v>236</v>
      </c>
      <c r="D11" s="392">
        <v>2.9769999999999999</v>
      </c>
      <c r="E11" s="392"/>
      <c r="F11" s="392">
        <v>2.6739999999999999</v>
      </c>
      <c r="G11" s="392"/>
      <c r="H11" s="392">
        <v>0.30399999999999999</v>
      </c>
      <c r="I11" s="392"/>
      <c r="J11" s="392">
        <v>2.0169999999999999</v>
      </c>
      <c r="K11" s="392"/>
      <c r="L11" s="392">
        <v>0.48299999999999998</v>
      </c>
      <c r="M11" s="392">
        <v>0.34899999999999998</v>
      </c>
      <c r="N11" s="392"/>
      <c r="O11" s="392">
        <v>0.13800000000000001</v>
      </c>
      <c r="P11" s="392"/>
      <c r="Q11" s="392">
        <v>-0.01</v>
      </c>
      <c r="R11" s="334"/>
    </row>
    <row r="12" spans="1:18" ht="12" x14ac:dyDescent="0.3">
      <c r="A12" s="341">
        <v>1</v>
      </c>
      <c r="B12" s="424" t="s">
        <v>257</v>
      </c>
      <c r="C12" s="342" t="s">
        <v>215</v>
      </c>
      <c r="D12" s="391">
        <v>-20.206</v>
      </c>
      <c r="E12" s="391"/>
      <c r="F12" s="391">
        <v>-5.1580000000000004</v>
      </c>
      <c r="G12" s="391"/>
      <c r="H12" s="391">
        <v>-15.048999999999999</v>
      </c>
      <c r="I12" s="391"/>
      <c r="J12" s="391">
        <v>6.8000000000000005E-2</v>
      </c>
      <c r="K12" s="391"/>
      <c r="L12" s="391">
        <v>-17.95</v>
      </c>
      <c r="M12" s="391">
        <v>-0.24199999999999999</v>
      </c>
      <c r="N12" s="391"/>
      <c r="O12" s="391">
        <v>-2.0019999999999998</v>
      </c>
      <c r="P12" s="391"/>
      <c r="Q12" s="391">
        <v>-0.08</v>
      </c>
      <c r="R12" s="334"/>
    </row>
    <row r="13" spans="1:18" ht="12" x14ac:dyDescent="0.3">
      <c r="A13" s="341">
        <v>2</v>
      </c>
      <c r="B13" s="421"/>
      <c r="C13" s="342" t="s">
        <v>212</v>
      </c>
      <c r="D13" s="391">
        <v>-4.1349999999999998</v>
      </c>
      <c r="E13" s="391"/>
      <c r="F13" s="391">
        <v>-1.6639999999999999</v>
      </c>
      <c r="G13" s="391"/>
      <c r="H13" s="391">
        <v>-2.4710000000000001</v>
      </c>
      <c r="I13" s="391"/>
      <c r="J13" s="391">
        <v>1.0609999999999999</v>
      </c>
      <c r="K13" s="391"/>
      <c r="L13" s="391">
        <v>-1.9550000000000001</v>
      </c>
      <c r="M13" s="391">
        <v>-0.68899999999999995</v>
      </c>
      <c r="N13" s="391"/>
      <c r="O13" s="391">
        <v>-1.2290000000000001</v>
      </c>
      <c r="P13" s="391"/>
      <c r="Q13" s="391">
        <v>-1.3240000000000001</v>
      </c>
      <c r="R13" s="334"/>
    </row>
    <row r="14" spans="1:18" ht="12" x14ac:dyDescent="0.3">
      <c r="A14" s="341">
        <v>3</v>
      </c>
      <c r="B14" s="421"/>
      <c r="C14" s="342" t="s">
        <v>251</v>
      </c>
      <c r="D14" s="391">
        <v>-3.1150000000000002</v>
      </c>
      <c r="E14" s="391"/>
      <c r="F14" s="391">
        <v>-0.92600000000000005</v>
      </c>
      <c r="G14" s="391"/>
      <c r="H14" s="391">
        <v>-2.19</v>
      </c>
      <c r="I14" s="391"/>
      <c r="J14" s="391">
        <v>-6.8000000000000005E-2</v>
      </c>
      <c r="K14" s="391"/>
      <c r="L14" s="391">
        <v>-2.0510000000000002</v>
      </c>
      <c r="M14" s="391">
        <v>1.0580000000000001</v>
      </c>
      <c r="N14" s="391"/>
      <c r="O14" s="391">
        <v>-1.0209999999999999</v>
      </c>
      <c r="P14" s="391"/>
      <c r="Q14" s="391">
        <v>-1.034</v>
      </c>
      <c r="R14" s="334"/>
    </row>
    <row r="15" spans="1:18" ht="12" x14ac:dyDescent="0.3">
      <c r="A15" s="341">
        <v>4</v>
      </c>
      <c r="B15" s="421"/>
      <c r="C15" s="342" t="s">
        <v>258</v>
      </c>
      <c r="D15" s="391">
        <v>-3.0790000000000002</v>
      </c>
      <c r="E15" s="391"/>
      <c r="F15" s="391">
        <v>-2.3730000000000002</v>
      </c>
      <c r="G15" s="391"/>
      <c r="H15" s="391">
        <v>-0.70599999999999996</v>
      </c>
      <c r="I15" s="391"/>
      <c r="J15" s="391">
        <v>-2.0790000000000002</v>
      </c>
      <c r="K15" s="391"/>
      <c r="L15" s="391">
        <v>2.5489999999999999</v>
      </c>
      <c r="M15" s="391">
        <v>5.7000000000000002E-2</v>
      </c>
      <c r="N15" s="391"/>
      <c r="O15" s="391">
        <v>-3.1509999999999998</v>
      </c>
      <c r="P15" s="391"/>
      <c r="Q15" s="391">
        <v>-0.45500000000000002</v>
      </c>
      <c r="R15" s="334"/>
    </row>
    <row r="16" spans="1:18" ht="12" x14ac:dyDescent="0.3">
      <c r="A16" s="341">
        <v>5</v>
      </c>
      <c r="B16" s="421"/>
      <c r="C16" s="342" t="s">
        <v>50</v>
      </c>
      <c r="D16" s="391">
        <v>-1.0429999999999999</v>
      </c>
      <c r="E16" s="391"/>
      <c r="F16" s="391">
        <v>-1.0449999999999999</v>
      </c>
      <c r="G16" s="391"/>
      <c r="H16" s="391">
        <v>0</v>
      </c>
      <c r="I16" s="391"/>
      <c r="J16" s="391">
        <v>2.7E-2</v>
      </c>
      <c r="K16" s="391"/>
      <c r="L16" s="391">
        <v>-1.1299999999999999</v>
      </c>
      <c r="M16" s="391">
        <v>0.11700000000000001</v>
      </c>
      <c r="N16" s="391"/>
      <c r="O16" s="391">
        <v>-5.8000000000000003E-2</v>
      </c>
      <c r="P16" s="391"/>
      <c r="Q16" s="391">
        <v>0</v>
      </c>
      <c r="R16" s="334"/>
    </row>
    <row r="17" spans="1:18" ht="12" x14ac:dyDescent="0.3">
      <c r="B17" s="30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07"/>
    </row>
    <row r="18" spans="1:18" ht="12" x14ac:dyDescent="0.3">
      <c r="B18" s="30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07"/>
    </row>
    <row r="19" spans="1:18" ht="14.25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23" t="s">
        <v>1838</v>
      </c>
      <c r="G21" s="423"/>
      <c r="H21" s="423"/>
      <c r="I21" s="302"/>
      <c r="J21" s="423" t="s">
        <v>357</v>
      </c>
      <c r="K21" s="423"/>
      <c r="L21" s="423"/>
      <c r="M21" s="423"/>
      <c r="N21" s="423"/>
      <c r="O21" s="423"/>
      <c r="P21" s="423"/>
      <c r="Q21" s="423"/>
      <c r="R21" s="423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20" t="s">
        <v>244</v>
      </c>
      <c r="C23" s="342" t="s">
        <v>63</v>
      </c>
      <c r="D23" s="391">
        <v>1112.5029999999999</v>
      </c>
      <c r="E23" s="391"/>
      <c r="F23" s="391">
        <v>559.553</v>
      </c>
      <c r="G23" s="391"/>
      <c r="H23" s="391">
        <v>552.95100000000002</v>
      </c>
      <c r="I23" s="391"/>
      <c r="J23" s="391">
        <v>62.985999999999997</v>
      </c>
      <c r="K23" s="391"/>
      <c r="L23" s="391">
        <v>336.065</v>
      </c>
      <c r="M23" s="391">
        <v>544.81500000000005</v>
      </c>
      <c r="N23" s="391"/>
      <c r="O23" s="391">
        <v>121.453</v>
      </c>
      <c r="P23" s="391"/>
      <c r="Q23" s="391">
        <v>47.183</v>
      </c>
      <c r="R23" s="397"/>
    </row>
    <row r="24" spans="1:18" ht="12" x14ac:dyDescent="0.3">
      <c r="A24" s="341">
        <v>2</v>
      </c>
      <c r="B24" s="421"/>
      <c r="C24" s="342" t="s">
        <v>254</v>
      </c>
      <c r="D24" s="391">
        <v>300.51600000000002</v>
      </c>
      <c r="E24" s="391"/>
      <c r="F24" s="391">
        <v>179.85599999999999</v>
      </c>
      <c r="G24" s="391"/>
      <c r="H24" s="391">
        <v>120.66</v>
      </c>
      <c r="I24" s="391"/>
      <c r="J24" s="391">
        <v>116.69499999999999</v>
      </c>
      <c r="K24" s="391"/>
      <c r="L24" s="391">
        <v>96.850999999999999</v>
      </c>
      <c r="M24" s="391">
        <v>32.497</v>
      </c>
      <c r="N24" s="391"/>
      <c r="O24" s="391">
        <v>34.718000000000004</v>
      </c>
      <c r="P24" s="391"/>
      <c r="Q24" s="391">
        <v>19.754000000000001</v>
      </c>
      <c r="R24" s="397"/>
    </row>
    <row r="25" spans="1:18" ht="12" x14ac:dyDescent="0.3">
      <c r="A25" s="341">
        <v>3</v>
      </c>
      <c r="B25" s="421"/>
      <c r="C25" s="342" t="s">
        <v>263</v>
      </c>
      <c r="D25" s="391">
        <v>216.68199999999999</v>
      </c>
      <c r="E25" s="391"/>
      <c r="F25" s="391">
        <v>77.947999999999993</v>
      </c>
      <c r="G25" s="391"/>
      <c r="H25" s="391">
        <v>138.73400000000001</v>
      </c>
      <c r="I25" s="391"/>
      <c r="J25" s="391">
        <v>54.655000000000001</v>
      </c>
      <c r="K25" s="391"/>
      <c r="L25" s="391">
        <v>82.186999999999998</v>
      </c>
      <c r="M25" s="391">
        <v>78.768000000000001</v>
      </c>
      <c r="N25" s="391"/>
      <c r="O25" s="391">
        <v>0.41099999999999998</v>
      </c>
      <c r="P25" s="391"/>
      <c r="Q25" s="391">
        <v>0.66100000000000003</v>
      </c>
      <c r="R25" s="397"/>
    </row>
    <row r="26" spans="1:18" ht="12" x14ac:dyDescent="0.3">
      <c r="A26" s="341">
        <v>4</v>
      </c>
      <c r="B26" s="421"/>
      <c r="C26" s="342" t="s">
        <v>214</v>
      </c>
      <c r="D26" s="391">
        <v>111.047</v>
      </c>
      <c r="E26" s="391"/>
      <c r="F26" s="391">
        <v>44.015000000000001</v>
      </c>
      <c r="G26" s="391"/>
      <c r="H26" s="391">
        <v>67.031999999999996</v>
      </c>
      <c r="I26" s="391"/>
      <c r="J26" s="391">
        <v>19.512</v>
      </c>
      <c r="K26" s="391"/>
      <c r="L26" s="391">
        <v>30.221</v>
      </c>
      <c r="M26" s="391">
        <v>12.1</v>
      </c>
      <c r="N26" s="391"/>
      <c r="O26" s="391">
        <v>27.905999999999999</v>
      </c>
      <c r="P26" s="391"/>
      <c r="Q26" s="391">
        <v>21.306999999999999</v>
      </c>
      <c r="R26" s="397"/>
    </row>
    <row r="27" spans="1:18" ht="12" x14ac:dyDescent="0.3">
      <c r="A27" s="341">
        <v>5</v>
      </c>
      <c r="B27" s="422"/>
      <c r="C27" s="343" t="s">
        <v>236</v>
      </c>
      <c r="D27" s="392">
        <v>38.594000000000001</v>
      </c>
      <c r="E27" s="392"/>
      <c r="F27" s="392">
        <v>27.71</v>
      </c>
      <c r="G27" s="392"/>
      <c r="H27" s="392">
        <v>10.885</v>
      </c>
      <c r="I27" s="392"/>
      <c r="J27" s="392">
        <v>5.1349999999999998</v>
      </c>
      <c r="K27" s="392"/>
      <c r="L27" s="392">
        <v>8.1489999999999991</v>
      </c>
      <c r="M27" s="392">
        <v>14.962</v>
      </c>
      <c r="N27" s="392"/>
      <c r="O27" s="392">
        <v>9.1790000000000003</v>
      </c>
      <c r="P27" s="392"/>
      <c r="Q27" s="392">
        <v>1.17</v>
      </c>
      <c r="R27" s="397"/>
    </row>
    <row r="28" spans="1:18" ht="12" x14ac:dyDescent="0.3">
      <c r="A28" s="341">
        <v>1</v>
      </c>
      <c r="B28" s="424" t="s">
        <v>257</v>
      </c>
      <c r="C28" s="342" t="s">
        <v>215</v>
      </c>
      <c r="D28" s="391">
        <v>36.408000000000001</v>
      </c>
      <c r="E28" s="391"/>
      <c r="F28" s="391">
        <v>13.045</v>
      </c>
      <c r="G28" s="391"/>
      <c r="H28" s="391">
        <v>23.361999999999998</v>
      </c>
      <c r="I28" s="391"/>
      <c r="J28" s="391">
        <v>5.01</v>
      </c>
      <c r="K28" s="391"/>
      <c r="L28" s="391">
        <v>23.63</v>
      </c>
      <c r="M28" s="391">
        <v>2.0219999999999998</v>
      </c>
      <c r="N28" s="391"/>
      <c r="O28" s="391">
        <v>4.258</v>
      </c>
      <c r="P28" s="391"/>
      <c r="Q28" s="391">
        <v>1.488</v>
      </c>
      <c r="R28" s="397"/>
    </row>
    <row r="29" spans="1:18" ht="12" x14ac:dyDescent="0.3">
      <c r="A29" s="341">
        <v>2</v>
      </c>
      <c r="B29" s="421"/>
      <c r="C29" s="342" t="s">
        <v>212</v>
      </c>
      <c r="D29" s="391">
        <v>59.49</v>
      </c>
      <c r="E29" s="391"/>
      <c r="F29" s="391">
        <v>23.751000000000001</v>
      </c>
      <c r="G29" s="391"/>
      <c r="H29" s="391">
        <v>35.738999999999997</v>
      </c>
      <c r="I29" s="391"/>
      <c r="J29" s="391">
        <v>11.67</v>
      </c>
      <c r="K29" s="391"/>
      <c r="L29" s="391">
        <v>10.855</v>
      </c>
      <c r="M29" s="391">
        <v>5.1100000000000003</v>
      </c>
      <c r="N29" s="391"/>
      <c r="O29" s="391">
        <v>17.099</v>
      </c>
      <c r="P29" s="391"/>
      <c r="Q29" s="391">
        <v>14.755000000000001</v>
      </c>
      <c r="R29" s="397"/>
    </row>
    <row r="30" spans="1:18" ht="12" x14ac:dyDescent="0.3">
      <c r="A30" s="341">
        <v>3</v>
      </c>
      <c r="B30" s="421"/>
      <c r="C30" s="342" t="s">
        <v>251</v>
      </c>
      <c r="D30" s="391">
        <v>69.316999999999993</v>
      </c>
      <c r="E30" s="391"/>
      <c r="F30" s="391">
        <v>37.551000000000002</v>
      </c>
      <c r="G30" s="391"/>
      <c r="H30" s="391">
        <v>31.765000000000001</v>
      </c>
      <c r="I30" s="391"/>
      <c r="J30" s="391">
        <v>1.5</v>
      </c>
      <c r="K30" s="391"/>
      <c r="L30" s="391">
        <v>6.8250000000000002</v>
      </c>
      <c r="M30" s="391">
        <v>26.091999999999999</v>
      </c>
      <c r="N30" s="391"/>
      <c r="O30" s="391">
        <v>15.974</v>
      </c>
      <c r="P30" s="391"/>
      <c r="Q30" s="391">
        <v>18.925999999999998</v>
      </c>
      <c r="R30" s="397"/>
    </row>
    <row r="31" spans="1:18" ht="12" x14ac:dyDescent="0.3">
      <c r="A31" s="341">
        <v>4</v>
      </c>
      <c r="B31" s="421"/>
      <c r="C31" s="342" t="s">
        <v>258</v>
      </c>
      <c r="D31" s="391">
        <v>26.4</v>
      </c>
      <c r="E31" s="391"/>
      <c r="F31" s="391">
        <v>17.635999999999999</v>
      </c>
      <c r="G31" s="391"/>
      <c r="H31" s="391">
        <v>8.7639999999999993</v>
      </c>
      <c r="I31" s="391"/>
      <c r="J31" s="391">
        <v>3.1549999999999998</v>
      </c>
      <c r="K31" s="391"/>
      <c r="L31" s="391">
        <v>6.7960000000000003</v>
      </c>
      <c r="M31" s="391">
        <v>3.5760000000000001</v>
      </c>
      <c r="N31" s="391"/>
      <c r="O31" s="391">
        <v>4.9980000000000002</v>
      </c>
      <c r="P31" s="391"/>
      <c r="Q31" s="391">
        <v>7.875</v>
      </c>
      <c r="R31" s="397"/>
    </row>
    <row r="32" spans="1:18" ht="12" x14ac:dyDescent="0.3">
      <c r="A32" s="341">
        <v>5</v>
      </c>
      <c r="B32" s="421"/>
      <c r="C32" s="342" t="s">
        <v>50</v>
      </c>
      <c r="D32" s="391">
        <v>7.4109999999999996</v>
      </c>
      <c r="E32" s="391"/>
      <c r="F32" s="391">
        <v>7.4029999999999996</v>
      </c>
      <c r="G32" s="391"/>
      <c r="H32" s="391">
        <v>7.0000000000000001E-3</v>
      </c>
      <c r="I32" s="391"/>
      <c r="J32" s="391">
        <v>1.456</v>
      </c>
      <c r="K32" s="391"/>
      <c r="L32" s="391">
        <v>2.0750000000000002</v>
      </c>
      <c r="M32" s="391">
        <v>1.208</v>
      </c>
      <c r="N32" s="391"/>
      <c r="O32" s="391">
        <v>2.6339999999999999</v>
      </c>
      <c r="P32" s="391"/>
      <c r="Q32" s="391">
        <v>3.6999999999999998E-2</v>
      </c>
      <c r="R32" s="397"/>
    </row>
    <row r="33" spans="1:18" x14ac:dyDescent="0.35">
      <c r="C33" s="308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5" spans="1:18" ht="11.65" x14ac:dyDescent="0.25"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</row>
    <row r="36" spans="1:18" ht="11.65" x14ac:dyDescent="0.25"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</row>
    <row r="37" spans="1:18" ht="11.65" x14ac:dyDescent="0.25"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</row>
    <row r="38" spans="1:18" ht="11.65" x14ac:dyDescent="0.25"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91">
        <f t="shared" ref="E13:E22" si="0">VLOOKUP($D13,$AA$58:$AJ$92,2,FALSE)/1000</f>
        <v>50.046999999999997</v>
      </c>
      <c r="F13" s="391"/>
      <c r="G13" s="391">
        <f t="shared" ref="G13:G22" si="1">VLOOKUP($D13,$AA$58:$AJ$92,3,FALSE)/1000</f>
        <v>63.323</v>
      </c>
      <c r="H13" s="391"/>
      <c r="I13" s="391">
        <f t="shared" ref="I13:I22" si="2">VLOOKUP($D13,$AA$58:$AJ$92,4,FALSE)/1000</f>
        <v>-13.276</v>
      </c>
      <c r="J13" s="391"/>
      <c r="K13" s="391">
        <f t="shared" ref="K13:K22" si="3">VLOOKUP($D13,$AA$58:$AJ$92,5,FALSE)/1000</f>
        <v>-5.03</v>
      </c>
      <c r="L13" s="391"/>
      <c r="M13" s="391">
        <f t="shared" ref="M13:M22" si="4">VLOOKUP($D13,$AA$58:$AJ$92,6,FALSE)/1000</f>
        <v>37.164000000000001</v>
      </c>
      <c r="N13" s="391">
        <f t="shared" ref="N13:N22" si="5">VLOOKUP($D13,$AA$58:$AJ$92,8,FALSE)/1000</f>
        <v>19.962</v>
      </c>
      <c r="O13" s="391"/>
      <c r="P13" s="391">
        <f t="shared" ref="P13:P22" si="6">VLOOKUP($D13,$AA$58:$AJ$92,9,FALSE)/1000</f>
        <v>0.31</v>
      </c>
      <c r="Q13" s="391"/>
      <c r="R13" s="39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1"/>
      <c r="D14" s="342" t="str">
        <f>INDEX($AA$58:$AA$92,MATCH(LARGE($AB$58:$AB$92,ROWS($B$13:$B14)),$AB$58:$AB$92,0),0)</f>
        <v>Japan</v>
      </c>
      <c r="E14" s="391">
        <f t="shared" si="0"/>
        <v>21.689</v>
      </c>
      <c r="F14" s="391"/>
      <c r="G14" s="391">
        <f t="shared" si="1"/>
        <v>0.184</v>
      </c>
      <c r="H14" s="391"/>
      <c r="I14" s="391">
        <f t="shared" si="2"/>
        <v>21.504999999999999</v>
      </c>
      <c r="J14" s="391"/>
      <c r="K14" s="391">
        <f t="shared" si="3"/>
        <v>8.8049999999999997</v>
      </c>
      <c r="L14" s="391"/>
      <c r="M14" s="391">
        <f t="shared" si="4"/>
        <v>16.187999999999999</v>
      </c>
      <c r="N14" s="391">
        <f t="shared" si="5"/>
        <v>8.6189999999999998</v>
      </c>
      <c r="O14" s="391"/>
      <c r="P14" s="391">
        <f t="shared" si="6"/>
        <v>-12.134</v>
      </c>
      <c r="Q14" s="391"/>
      <c r="R14" s="39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1"/>
      <c r="D15" s="342" t="str">
        <f>INDEX($AA$58:$AA$92,MATCH(LARGE($AB$58:$AB$92,ROWS($B$13:$B15)),$AB$58:$AB$92,0),0)</f>
        <v>Italy</v>
      </c>
      <c r="E15" s="391">
        <f t="shared" si="0"/>
        <v>7.4889999999999999</v>
      </c>
      <c r="F15" s="391"/>
      <c r="G15" s="391">
        <f t="shared" si="1"/>
        <v>7.5890000000000004</v>
      </c>
      <c r="H15" s="391"/>
      <c r="I15" s="391">
        <f t="shared" si="2"/>
        <v>-0.1</v>
      </c>
      <c r="J15" s="391"/>
      <c r="K15" s="391">
        <f t="shared" si="3"/>
        <v>1.486</v>
      </c>
      <c r="L15" s="391"/>
      <c r="M15" s="391">
        <f t="shared" si="4"/>
        <v>5.6349999999999998</v>
      </c>
      <c r="N15" s="391">
        <f t="shared" si="5"/>
        <v>0.216</v>
      </c>
      <c r="O15" s="391"/>
      <c r="P15" s="391">
        <f t="shared" si="6"/>
        <v>0.125</v>
      </c>
      <c r="Q15" s="391"/>
      <c r="R15" s="39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1"/>
      <c r="D16" s="342" t="str">
        <f>INDEX($AA$58:$AA$92,MATCH(LARGE($AB$58:$AB$92,ROWS($B$13:$B16)),$AB$58:$AB$92,0),0)</f>
        <v>Netherlands</v>
      </c>
      <c r="E16" s="391">
        <f t="shared" si="0"/>
        <v>4.34</v>
      </c>
      <c r="F16" s="391"/>
      <c r="G16" s="391">
        <f t="shared" si="1"/>
        <v>3.0670000000000002</v>
      </c>
      <c r="H16" s="391"/>
      <c r="I16" s="391">
        <f t="shared" si="2"/>
        <v>1.272</v>
      </c>
      <c r="J16" s="391"/>
      <c r="K16" s="391">
        <f t="shared" si="3"/>
        <v>1.74</v>
      </c>
      <c r="L16" s="391"/>
      <c r="M16" s="391">
        <f t="shared" si="4"/>
        <v>3.1509999999999998</v>
      </c>
      <c r="N16" s="391">
        <f t="shared" si="5"/>
        <v>-0.38600000000000001</v>
      </c>
      <c r="O16" s="391"/>
      <c r="P16" s="391">
        <f t="shared" si="6"/>
        <v>-0.14899999999999999</v>
      </c>
      <c r="Q16" s="391"/>
      <c r="R16" s="39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92">
        <f t="shared" si="0"/>
        <v>3.645</v>
      </c>
      <c r="F17" s="392"/>
      <c r="G17" s="392">
        <f t="shared" si="1"/>
        <v>3.8109999999999999</v>
      </c>
      <c r="H17" s="392"/>
      <c r="I17" s="392">
        <f t="shared" si="2"/>
        <v>-0.16500000000000001</v>
      </c>
      <c r="J17" s="392"/>
      <c r="K17" s="392">
        <f t="shared" si="3"/>
        <v>0.20499999999999999</v>
      </c>
      <c r="L17" s="392"/>
      <c r="M17" s="392">
        <f t="shared" si="4"/>
        <v>0.56399999999999995</v>
      </c>
      <c r="N17" s="392">
        <f t="shared" si="5"/>
        <v>1.8160000000000001</v>
      </c>
      <c r="O17" s="392"/>
      <c r="P17" s="392">
        <f t="shared" si="6"/>
        <v>0.52400000000000002</v>
      </c>
      <c r="Q17" s="392"/>
      <c r="R17" s="39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91">
        <f t="shared" si="0"/>
        <v>-12.217000000000001</v>
      </c>
      <c r="F18" s="391"/>
      <c r="G18" s="391">
        <f t="shared" si="1"/>
        <v>12.012</v>
      </c>
      <c r="H18" s="391"/>
      <c r="I18" s="391">
        <f t="shared" si="2"/>
        <v>-24.23</v>
      </c>
      <c r="J18" s="391"/>
      <c r="K18" s="391">
        <f t="shared" si="3"/>
        <v>18.379000000000001</v>
      </c>
      <c r="L18" s="391"/>
      <c r="M18" s="391">
        <f t="shared" si="4"/>
        <v>-24.547999999999998</v>
      </c>
      <c r="N18" s="391">
        <f t="shared" si="5"/>
        <v>1.056</v>
      </c>
      <c r="O18" s="391"/>
      <c r="P18" s="391">
        <f t="shared" si="6"/>
        <v>-7.7709999999999999</v>
      </c>
      <c r="Q18" s="391"/>
      <c r="R18" s="39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1"/>
      <c r="D19" s="342" t="str">
        <f>INDEX($AA$58:$AA$92,MATCH(SMALL($AB$58:$AB$92,ROWS($B$18:$B19)),$AB$58:$AB$92,0),0)</f>
        <v>Switzerland</v>
      </c>
      <c r="E19" s="391">
        <f t="shared" si="0"/>
        <v>-7.0469999999999997</v>
      </c>
      <c r="F19" s="391"/>
      <c r="G19" s="391">
        <f t="shared" si="1"/>
        <v>0.91600000000000004</v>
      </c>
      <c r="H19" s="391"/>
      <c r="I19" s="391">
        <f t="shared" si="2"/>
        <v>-7.9640000000000004</v>
      </c>
      <c r="J19" s="391"/>
      <c r="K19" s="391">
        <f t="shared" si="3"/>
        <v>1.6779999999999999</v>
      </c>
      <c r="L19" s="391"/>
      <c r="M19" s="391">
        <f t="shared" si="4"/>
        <v>-10.08</v>
      </c>
      <c r="N19" s="391">
        <f t="shared" si="5"/>
        <v>0.26200000000000001</v>
      </c>
      <c r="O19" s="391"/>
      <c r="P19" s="391">
        <f t="shared" si="6"/>
        <v>1.0820000000000001</v>
      </c>
      <c r="Q19" s="391"/>
      <c r="R19" s="39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1"/>
      <c r="D20" s="342" t="str">
        <f>INDEX($AA$58:$AA$92,MATCH(SMALL($AB$58:$AB$92,ROWS($B$18:$B20)),$AB$58:$AB$92,0),0)</f>
        <v>Spain</v>
      </c>
      <c r="E20" s="391">
        <f t="shared" si="0"/>
        <v>-2.6</v>
      </c>
      <c r="F20" s="391"/>
      <c r="G20" s="391">
        <f t="shared" si="1"/>
        <v>-2.7320000000000002</v>
      </c>
      <c r="H20" s="391"/>
      <c r="I20" s="391">
        <f t="shared" si="2"/>
        <v>0.13200000000000001</v>
      </c>
      <c r="J20" s="391"/>
      <c r="K20" s="391">
        <f t="shared" si="3"/>
        <v>-2.5379999999999998</v>
      </c>
      <c r="L20" s="391"/>
      <c r="M20" s="391">
        <f t="shared" si="4"/>
        <v>-0.38200000000000001</v>
      </c>
      <c r="N20" s="391">
        <f t="shared" si="5"/>
        <v>0.18099999999999999</v>
      </c>
      <c r="O20" s="391"/>
      <c r="P20" s="391">
        <f t="shared" si="6"/>
        <v>0.13300000000000001</v>
      </c>
      <c r="Q20" s="391"/>
      <c r="R20" s="39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1"/>
      <c r="D21" s="342" t="str">
        <f>INDEX($AA$58:$AA$92,MATCH(SMALL($AB$58:$AB$92,ROWS($B$18:$B21)),$AB$58:$AB$92,0),0)</f>
        <v>Norway</v>
      </c>
      <c r="E21" s="391">
        <f t="shared" si="0"/>
        <v>-1.2390000000000001</v>
      </c>
      <c r="F21" s="391"/>
      <c r="G21" s="391">
        <f t="shared" si="1"/>
        <v>-1.2330000000000001</v>
      </c>
      <c r="H21" s="391"/>
      <c r="I21" s="391">
        <f t="shared" si="2"/>
        <v>-5.0000000000000001E-3</v>
      </c>
      <c r="J21" s="391"/>
      <c r="K21" s="391">
        <f t="shared" si="3"/>
        <v>-0.214</v>
      </c>
      <c r="L21" s="391"/>
      <c r="M21" s="391">
        <f t="shared" si="4"/>
        <v>-0.86</v>
      </c>
      <c r="N21" s="391">
        <f t="shared" si="5"/>
        <v>0.20499999999999999</v>
      </c>
      <c r="O21" s="391"/>
      <c r="P21" s="391">
        <f t="shared" si="6"/>
        <v>-0.376</v>
      </c>
      <c r="Q21" s="391"/>
      <c r="R21" s="39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1"/>
      <c r="D22" s="342" t="str">
        <f>INDEX($AA$58:$AA$92,MATCH(SMALL($AB$58:$AB$92,ROWS($B$18:$B22)),$AB$58:$AB$92,0),0)</f>
        <v>Slovenia</v>
      </c>
      <c r="E22" s="391">
        <f t="shared" si="0"/>
        <v>-4.7E-2</v>
      </c>
      <c r="F22" s="391"/>
      <c r="G22" s="391">
        <f t="shared" si="1"/>
        <v>-4.7E-2</v>
      </c>
      <c r="H22" s="391"/>
      <c r="I22" s="391">
        <f t="shared" si="2"/>
        <v>0</v>
      </c>
      <c r="J22" s="391"/>
      <c r="K22" s="391">
        <f t="shared" si="3"/>
        <v>-5.0000000000000001E-3</v>
      </c>
      <c r="L22" s="391"/>
      <c r="M22" s="391">
        <f t="shared" si="4"/>
        <v>-4.3999999999999997E-2</v>
      </c>
      <c r="N22" s="391">
        <f t="shared" si="5"/>
        <v>0</v>
      </c>
      <c r="O22" s="391"/>
      <c r="P22" s="391">
        <f t="shared" si="6"/>
        <v>3.0000000000000001E-3</v>
      </c>
      <c r="Q22" s="391"/>
      <c r="R22" s="39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91">
        <f t="shared" ref="E29:E38" si="10">VLOOKUP($D29,$AA$14:$AJ$48,2,FALSE)/1000</f>
        <v>915.27300000000002</v>
      </c>
      <c r="F29" s="391"/>
      <c r="G29" s="391">
        <f t="shared" ref="G29:G38" si="11">VLOOKUP($D29,$AA$14:$AJ$48,3,FALSE)/1000</f>
        <v>414.24</v>
      </c>
      <c r="H29" s="391"/>
      <c r="I29" s="391">
        <f t="shared" ref="I29:I38" si="12">VLOOKUP($D29,$AA$14:$AJ$48,4,FALSE)/1000</f>
        <v>501.03300000000002</v>
      </c>
      <c r="J29" s="391"/>
      <c r="K29" s="391">
        <f t="shared" ref="K29:K38" si="13">VLOOKUP($D29,$AA$14:$AJ$48,5,FALSE)/1000</f>
        <v>57.756</v>
      </c>
      <c r="L29" s="391"/>
      <c r="M29" s="391">
        <f t="shared" ref="M29:M38" si="14">VLOOKUP($D29,$AA$14:$AJ$48,6,FALSE)/1000</f>
        <v>270.20499999999998</v>
      </c>
      <c r="N29" s="391">
        <f t="shared" ref="N29:N38" si="15">VLOOKUP($D29,$AA$14:$AJ$48,8,FALSE)/1000</f>
        <v>420.22699999999998</v>
      </c>
      <c r="O29" s="391"/>
      <c r="P29" s="391">
        <f t="shared" ref="P29:P38" si="16">VLOOKUP($D29,$AA$14:$AJ$48,9,FALSE)/1000</f>
        <v>120.56</v>
      </c>
      <c r="Q29" s="391"/>
      <c r="R29" s="391">
        <f t="shared" ref="R29:R38" si="17">VLOOKUP($D29,$AA$14:$AJ$48,10,FALSE)/1000</f>
        <v>46.517000000000003</v>
      </c>
      <c r="S29" s="39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1"/>
      <c r="D30" s="342" t="str">
        <f>INDEX($AA$58:$AA$92,MATCH(LARGE($AB$58:$AB$92,ROWS($B$29:$B30)),$AB$58:$AB$92,0),0)</f>
        <v>Japan</v>
      </c>
      <c r="E30" s="391">
        <f t="shared" si="10"/>
        <v>193.96700000000001</v>
      </c>
      <c r="F30" s="391"/>
      <c r="G30" s="391">
        <f t="shared" si="11"/>
        <v>80.795000000000002</v>
      </c>
      <c r="H30" s="391"/>
      <c r="I30" s="391">
        <f t="shared" si="12"/>
        <v>113.172</v>
      </c>
      <c r="J30" s="391"/>
      <c r="K30" s="391">
        <f t="shared" si="13"/>
        <v>61.457999999999998</v>
      </c>
      <c r="L30" s="391"/>
      <c r="M30" s="391">
        <f t="shared" si="14"/>
        <v>84.034000000000006</v>
      </c>
      <c r="N30" s="391">
        <f t="shared" si="15"/>
        <v>36.951999999999998</v>
      </c>
      <c r="O30" s="391"/>
      <c r="P30" s="391">
        <f t="shared" si="16"/>
        <v>10.423999999999999</v>
      </c>
      <c r="Q30" s="391"/>
      <c r="R30" s="391">
        <f t="shared" si="17"/>
        <v>1.1000000000000001</v>
      </c>
      <c r="S30" s="39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1"/>
      <c r="D31" s="342" t="str">
        <f>INDEX($AA$58:$AA$92,MATCH(LARGE($AB$58:$AB$92,ROWS($B$29:$B31)),$AB$58:$AB$92,0),0)</f>
        <v>Italy</v>
      </c>
      <c r="E31" s="391">
        <f t="shared" si="10"/>
        <v>30.936</v>
      </c>
      <c r="F31" s="391"/>
      <c r="G31" s="391">
        <f t="shared" si="11"/>
        <v>17.091999999999999</v>
      </c>
      <c r="H31" s="391"/>
      <c r="I31" s="391">
        <f t="shared" si="12"/>
        <v>13.843999999999999</v>
      </c>
      <c r="J31" s="391"/>
      <c r="K31" s="391">
        <f t="shared" si="13"/>
        <v>5.6150000000000002</v>
      </c>
      <c r="L31" s="391"/>
      <c r="M31" s="391">
        <f t="shared" si="14"/>
        <v>5.5119999999999996</v>
      </c>
      <c r="N31" s="391">
        <f t="shared" si="15"/>
        <v>2.6019999999999999</v>
      </c>
      <c r="O31" s="391"/>
      <c r="P31" s="391">
        <f t="shared" si="16"/>
        <v>4.4020000000000001</v>
      </c>
      <c r="Q31" s="391"/>
      <c r="R31" s="391">
        <f t="shared" si="17"/>
        <v>12.805</v>
      </c>
      <c r="S31" s="39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1"/>
      <c r="D32" s="342" t="str">
        <f>INDEX($AA$58:$AA$92,MATCH(LARGE($AB$58:$AB$92,ROWS($B$29:$B32)),$AB$58:$AB$92,0),0)</f>
        <v>Netherlands</v>
      </c>
      <c r="E32" s="391">
        <f t="shared" si="10"/>
        <v>114.03400000000001</v>
      </c>
      <c r="F32" s="391"/>
      <c r="G32" s="391">
        <f t="shared" si="11"/>
        <v>45.651000000000003</v>
      </c>
      <c r="H32" s="391"/>
      <c r="I32" s="391">
        <f t="shared" si="12"/>
        <v>68.382999999999996</v>
      </c>
      <c r="J32" s="391"/>
      <c r="K32" s="391">
        <f t="shared" si="13"/>
        <v>15.596</v>
      </c>
      <c r="L32" s="391"/>
      <c r="M32" s="391">
        <f t="shared" si="14"/>
        <v>65.427000000000007</v>
      </c>
      <c r="N32" s="391">
        <f t="shared" si="15"/>
        <v>16.72</v>
      </c>
      <c r="O32" s="391"/>
      <c r="P32" s="391">
        <f t="shared" si="16"/>
        <v>14.874000000000001</v>
      </c>
      <c r="Q32" s="391"/>
      <c r="R32" s="391">
        <f t="shared" si="17"/>
        <v>1.417</v>
      </c>
      <c r="S32" s="39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92">
        <f t="shared" si="10"/>
        <v>90.156000000000006</v>
      </c>
      <c r="F33" s="392"/>
      <c r="G33" s="392">
        <f t="shared" si="11"/>
        <v>57.116</v>
      </c>
      <c r="H33" s="392"/>
      <c r="I33" s="392">
        <f t="shared" si="12"/>
        <v>33.040999999999997</v>
      </c>
      <c r="J33" s="392"/>
      <c r="K33" s="392">
        <f t="shared" si="13"/>
        <v>1.7110000000000001</v>
      </c>
      <c r="L33" s="392"/>
      <c r="M33" s="392">
        <f t="shared" si="14"/>
        <v>6.7960000000000003</v>
      </c>
      <c r="N33" s="392">
        <f t="shared" si="15"/>
        <v>36.722999999999999</v>
      </c>
      <c r="O33" s="392"/>
      <c r="P33" s="392">
        <f t="shared" si="16"/>
        <v>15.29</v>
      </c>
      <c r="Q33" s="392"/>
      <c r="R33" s="392">
        <f t="shared" si="17"/>
        <v>29.635999999999999</v>
      </c>
      <c r="S33" s="39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91">
        <f t="shared" si="10"/>
        <v>215.28299999999999</v>
      </c>
      <c r="F34" s="391"/>
      <c r="G34" s="391">
        <f t="shared" si="11"/>
        <v>129.89400000000001</v>
      </c>
      <c r="H34" s="391"/>
      <c r="I34" s="391">
        <f t="shared" si="12"/>
        <v>85.388999999999996</v>
      </c>
      <c r="J34" s="391"/>
      <c r="K34" s="391">
        <f t="shared" si="13"/>
        <v>85.433000000000007</v>
      </c>
      <c r="L34" s="391"/>
      <c r="M34" s="391">
        <f t="shared" si="14"/>
        <v>42.231999999999999</v>
      </c>
      <c r="N34" s="391">
        <f t="shared" si="15"/>
        <v>25.173999999999999</v>
      </c>
      <c r="O34" s="391"/>
      <c r="P34" s="391">
        <f t="shared" si="16"/>
        <v>43.963000000000001</v>
      </c>
      <c r="Q34" s="391"/>
      <c r="R34" s="391">
        <f t="shared" si="17"/>
        <v>18.481000000000002</v>
      </c>
      <c r="S34" s="39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91">
        <f t="shared" si="10"/>
        <v>47.777000000000001</v>
      </c>
      <c r="F35" s="391"/>
      <c r="G35" s="391">
        <f t="shared" si="11"/>
        <v>27.893000000000001</v>
      </c>
      <c r="H35" s="391"/>
      <c r="I35" s="391">
        <f t="shared" si="12"/>
        <v>19.882999999999999</v>
      </c>
      <c r="J35" s="391"/>
      <c r="K35" s="391">
        <f t="shared" si="13"/>
        <v>5.5780000000000003</v>
      </c>
      <c r="L35" s="391"/>
      <c r="M35" s="391">
        <f t="shared" si="14"/>
        <v>29.864999999999998</v>
      </c>
      <c r="N35" s="391">
        <f t="shared" si="15"/>
        <v>2.8069999999999999</v>
      </c>
      <c r="O35" s="391"/>
      <c r="P35" s="391">
        <f t="shared" si="16"/>
        <v>8.1989999999999998</v>
      </c>
      <c r="Q35" s="391"/>
      <c r="R35" s="391">
        <f t="shared" si="17"/>
        <v>1.3280000000000001</v>
      </c>
      <c r="S35" s="39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91">
        <f t="shared" si="10"/>
        <v>22.433</v>
      </c>
      <c r="F36" s="391"/>
      <c r="G36" s="391">
        <f t="shared" si="11"/>
        <v>20.466000000000001</v>
      </c>
      <c r="H36" s="391"/>
      <c r="I36" s="391">
        <f t="shared" si="12"/>
        <v>1.9670000000000001</v>
      </c>
      <c r="J36" s="391"/>
      <c r="K36" s="391">
        <f t="shared" si="13"/>
        <v>10.109</v>
      </c>
      <c r="L36" s="391"/>
      <c r="M36" s="391">
        <f t="shared" si="14"/>
        <v>1.819</v>
      </c>
      <c r="N36" s="391">
        <f t="shared" si="15"/>
        <v>1.59</v>
      </c>
      <c r="O36" s="391"/>
      <c r="P36" s="391">
        <f t="shared" si="16"/>
        <v>8.6329999999999991</v>
      </c>
      <c r="Q36" s="391"/>
      <c r="R36" s="391">
        <f t="shared" si="17"/>
        <v>0.28199999999999997</v>
      </c>
      <c r="S36" s="39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91">
        <f t="shared" si="10"/>
        <v>9.9350000000000005</v>
      </c>
      <c r="F37" s="391"/>
      <c r="G37" s="391">
        <f t="shared" si="11"/>
        <v>9.9329999999999998</v>
      </c>
      <c r="H37" s="391"/>
      <c r="I37" s="391">
        <f t="shared" si="12"/>
        <v>3.0000000000000001E-3</v>
      </c>
      <c r="J37" s="391"/>
      <c r="K37" s="391">
        <f t="shared" si="13"/>
        <v>1.2989999999999999</v>
      </c>
      <c r="L37" s="391"/>
      <c r="M37" s="391">
        <f t="shared" si="14"/>
        <v>4.851</v>
      </c>
      <c r="N37" s="391">
        <f t="shared" si="15"/>
        <v>1.1160000000000001</v>
      </c>
      <c r="O37" s="391"/>
      <c r="P37" s="391">
        <f t="shared" si="16"/>
        <v>2.6269999999999998</v>
      </c>
      <c r="Q37" s="391"/>
      <c r="R37" s="391">
        <f t="shared" si="17"/>
        <v>4.2000000000000003E-2</v>
      </c>
      <c r="S37" s="39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91">
        <f t="shared" si="10"/>
        <v>2.1000000000000001E-2</v>
      </c>
      <c r="F38" s="391"/>
      <c r="G38" s="391">
        <f t="shared" si="11"/>
        <v>2.1000000000000001E-2</v>
      </c>
      <c r="H38" s="391"/>
      <c r="I38" s="391">
        <f t="shared" si="12"/>
        <v>0</v>
      </c>
      <c r="J38" s="391"/>
      <c r="K38" s="391">
        <f t="shared" si="13"/>
        <v>0</v>
      </c>
      <c r="L38" s="391"/>
      <c r="M38" s="391">
        <f t="shared" si="14"/>
        <v>1.0999999999999999E-2</v>
      </c>
      <c r="N38" s="391">
        <f t="shared" si="15"/>
        <v>0</v>
      </c>
      <c r="O38" s="391"/>
      <c r="P38" s="391">
        <f t="shared" si="16"/>
        <v>0.01</v>
      </c>
      <c r="Q38" s="391"/>
      <c r="R38" s="391">
        <f t="shared" si="17"/>
        <v>0</v>
      </c>
      <c r="S38" s="39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26" t="s">
        <v>1832</v>
      </c>
      <c r="BC180" s="426"/>
      <c r="BD180" s="426"/>
      <c r="BE180" s="426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9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23" t="s">
        <v>1838</v>
      </c>
      <c r="F5" s="423"/>
      <c r="G5" s="423"/>
      <c r="H5" s="302"/>
      <c r="I5" s="423" t="s">
        <v>357</v>
      </c>
      <c r="J5" s="423"/>
      <c r="K5" s="423"/>
      <c r="L5" s="423"/>
      <c r="M5" s="423"/>
      <c r="N5" s="423"/>
      <c r="O5" s="423"/>
      <c r="P5" s="423"/>
      <c r="Q5" s="423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20" t="s">
        <v>244</v>
      </c>
      <c r="B7" s="342" t="s">
        <v>245</v>
      </c>
      <c r="C7" s="391">
        <v>3.706</v>
      </c>
      <c r="D7" s="391"/>
      <c r="E7" s="391">
        <v>3.7290000000000001</v>
      </c>
      <c r="F7" s="391"/>
      <c r="G7" s="391">
        <v>-2.3E-2</v>
      </c>
      <c r="H7" s="391"/>
      <c r="I7" s="391">
        <v>3.7999999999999999E-2</v>
      </c>
      <c r="J7" s="391"/>
      <c r="K7" s="391">
        <v>-8.9999999999999993E-3</v>
      </c>
      <c r="L7" s="391">
        <v>4.03</v>
      </c>
      <c r="M7" s="391"/>
      <c r="N7" s="391">
        <v>-0.40899999999999997</v>
      </c>
      <c r="O7" s="391"/>
      <c r="P7" s="391">
        <v>5.5E-2</v>
      </c>
      <c r="Q7" s="307"/>
    </row>
    <row r="8" spans="1:18" ht="12" x14ac:dyDescent="0.3">
      <c r="A8" s="421"/>
      <c r="B8" s="342" t="s">
        <v>249</v>
      </c>
      <c r="C8" s="391">
        <v>3.2269999999999999</v>
      </c>
      <c r="D8" s="391"/>
      <c r="E8" s="391">
        <v>4.1020000000000003</v>
      </c>
      <c r="F8" s="391"/>
      <c r="G8" s="391">
        <v>-0.875</v>
      </c>
      <c r="H8" s="391"/>
      <c r="I8" s="391">
        <v>3.9689999999999999</v>
      </c>
      <c r="J8" s="391"/>
      <c r="K8" s="391">
        <v>-7.0179999999999998</v>
      </c>
      <c r="L8" s="391">
        <v>4.2709999999999999</v>
      </c>
      <c r="M8" s="391"/>
      <c r="N8" s="391">
        <v>2.9870000000000001</v>
      </c>
      <c r="O8" s="391"/>
      <c r="P8" s="391">
        <v>-0.98199999999999998</v>
      </c>
      <c r="Q8" s="307"/>
    </row>
    <row r="9" spans="1:18" ht="12" x14ac:dyDescent="0.3">
      <c r="A9" s="421"/>
      <c r="B9" s="342" t="s">
        <v>247</v>
      </c>
      <c r="C9" s="391">
        <v>1.512</v>
      </c>
      <c r="D9" s="391"/>
      <c r="E9" s="391">
        <v>1.4810000000000001</v>
      </c>
      <c r="F9" s="391"/>
      <c r="G9" s="391">
        <v>3.1E-2</v>
      </c>
      <c r="H9" s="391"/>
      <c r="I9" s="391">
        <v>0.98</v>
      </c>
      <c r="J9" s="391"/>
      <c r="K9" s="391">
        <v>3.331</v>
      </c>
      <c r="L9" s="391">
        <v>-0.83699999999999997</v>
      </c>
      <c r="M9" s="391"/>
      <c r="N9" s="391">
        <v>-0.35599999999999998</v>
      </c>
      <c r="O9" s="391"/>
      <c r="P9" s="391">
        <v>-1.605</v>
      </c>
      <c r="Q9" s="307"/>
    </row>
    <row r="10" spans="1:18" ht="12.75" customHeight="1" x14ac:dyDescent="0.3">
      <c r="A10" s="421"/>
      <c r="B10" s="342" t="s">
        <v>6</v>
      </c>
      <c r="C10" s="391">
        <v>1.1539999999999999</v>
      </c>
      <c r="D10" s="391"/>
      <c r="E10" s="391">
        <v>0.749</v>
      </c>
      <c r="F10" s="391"/>
      <c r="G10" s="391">
        <v>0.40500000000000003</v>
      </c>
      <c r="H10" s="391"/>
      <c r="I10" s="391">
        <v>0.70299999999999996</v>
      </c>
      <c r="J10" s="391"/>
      <c r="K10" s="391">
        <v>0.40100000000000002</v>
      </c>
      <c r="L10" s="391">
        <v>4.0000000000000001E-3</v>
      </c>
      <c r="M10" s="391"/>
      <c r="N10" s="391">
        <v>5.8999999999999997E-2</v>
      </c>
      <c r="O10" s="391"/>
      <c r="P10" s="391">
        <v>-1.4999999999999999E-2</v>
      </c>
      <c r="Q10" s="307"/>
    </row>
    <row r="11" spans="1:18" ht="12" x14ac:dyDescent="0.3">
      <c r="A11" s="422"/>
      <c r="B11" s="396" t="s">
        <v>241</v>
      </c>
      <c r="C11" s="392">
        <v>0.30099999999999999</v>
      </c>
      <c r="D11" s="392"/>
      <c r="E11" s="392">
        <v>0.219</v>
      </c>
      <c r="F11" s="392"/>
      <c r="G11" s="392">
        <v>8.1000000000000003E-2</v>
      </c>
      <c r="H11" s="392"/>
      <c r="I11" s="392">
        <v>0.20499999999999999</v>
      </c>
      <c r="J11" s="392"/>
      <c r="K11" s="392">
        <v>1.2999999999999999E-2</v>
      </c>
      <c r="L11" s="392">
        <v>2E-3</v>
      </c>
      <c r="M11" s="392"/>
      <c r="N11" s="392">
        <v>0.104</v>
      </c>
      <c r="O11" s="392"/>
      <c r="P11" s="392">
        <v>-2.1999999999999999E-2</v>
      </c>
      <c r="Q11" s="307"/>
    </row>
    <row r="12" spans="1:18" ht="12" x14ac:dyDescent="0.3">
      <c r="A12" s="424" t="s">
        <v>257</v>
      </c>
      <c r="B12" s="345" t="s">
        <v>252</v>
      </c>
      <c r="C12" s="391">
        <v>-1.1160000000000001</v>
      </c>
      <c r="D12" s="391"/>
      <c r="E12" s="391">
        <v>-1.054</v>
      </c>
      <c r="F12" s="391"/>
      <c r="G12" s="391">
        <v>-6.2E-2</v>
      </c>
      <c r="H12" s="391"/>
      <c r="I12" s="391">
        <v>-7.4999999999999997E-2</v>
      </c>
      <c r="J12" s="391"/>
      <c r="K12" s="391">
        <v>-1.2999999999999999E-2</v>
      </c>
      <c r="L12" s="391">
        <v>-0.96699999999999997</v>
      </c>
      <c r="M12" s="391"/>
      <c r="N12" s="391">
        <v>-0.113</v>
      </c>
      <c r="O12" s="391"/>
      <c r="P12" s="391">
        <v>5.1999999999999998E-2</v>
      </c>
      <c r="Q12" s="307"/>
    </row>
    <row r="13" spans="1:18" ht="12" x14ac:dyDescent="0.3">
      <c r="A13" s="427"/>
      <c r="B13" s="344" t="s">
        <v>261</v>
      </c>
      <c r="C13" s="391">
        <v>-1.0640000000000001</v>
      </c>
      <c r="D13" s="391"/>
      <c r="E13" s="391">
        <v>-0.77900000000000003</v>
      </c>
      <c r="F13" s="391"/>
      <c r="G13" s="391">
        <v>-0.28499999999999998</v>
      </c>
      <c r="H13" s="391"/>
      <c r="I13" s="391">
        <v>3.1E-2</v>
      </c>
      <c r="J13" s="391"/>
      <c r="K13" s="391">
        <v>8.0000000000000002E-3</v>
      </c>
      <c r="L13" s="391">
        <v>-0.44600000000000001</v>
      </c>
      <c r="M13" s="391"/>
      <c r="N13" s="391">
        <v>-0.5</v>
      </c>
      <c r="O13" s="391"/>
      <c r="P13" s="391">
        <v>-0.157</v>
      </c>
      <c r="Q13" s="307"/>
    </row>
    <row r="14" spans="1:18" ht="12" x14ac:dyDescent="0.3">
      <c r="A14" s="427"/>
      <c r="B14" s="344" t="s">
        <v>264</v>
      </c>
      <c r="C14" s="391">
        <v>-0.68500000000000005</v>
      </c>
      <c r="D14" s="391"/>
      <c r="E14" s="391">
        <v>-0.64800000000000002</v>
      </c>
      <c r="F14" s="391"/>
      <c r="G14" s="391">
        <v>-3.6999999999999998E-2</v>
      </c>
      <c r="H14" s="391"/>
      <c r="I14" s="391">
        <v>-4.2999999999999997E-2</v>
      </c>
      <c r="J14" s="391"/>
      <c r="K14" s="391">
        <v>1.0999999999999999E-2</v>
      </c>
      <c r="L14" s="391">
        <v>3.2000000000000001E-2</v>
      </c>
      <c r="M14" s="391"/>
      <c r="N14" s="391">
        <v>-0.47699999999999998</v>
      </c>
      <c r="O14" s="391"/>
      <c r="P14" s="391">
        <v>-0.20799999999999999</v>
      </c>
      <c r="Q14" s="307"/>
    </row>
    <row r="15" spans="1:18" ht="12" x14ac:dyDescent="0.3">
      <c r="A15" s="427"/>
      <c r="B15" s="344" t="s">
        <v>255</v>
      </c>
      <c r="C15" s="391">
        <v>-0.25700000000000001</v>
      </c>
      <c r="D15" s="391"/>
      <c r="E15" s="391">
        <v>-0.25700000000000001</v>
      </c>
      <c r="F15" s="391"/>
      <c r="G15" s="391">
        <v>0</v>
      </c>
      <c r="H15" s="391"/>
      <c r="I15" s="391">
        <v>3.3000000000000002E-2</v>
      </c>
      <c r="J15" s="391"/>
      <c r="K15" s="391">
        <v>0</v>
      </c>
      <c r="L15" s="391">
        <v>-0.441</v>
      </c>
      <c r="M15" s="391"/>
      <c r="N15" s="391">
        <v>0.13600000000000001</v>
      </c>
      <c r="O15" s="391"/>
      <c r="P15" s="391">
        <v>1.6E-2</v>
      </c>
      <c r="Q15" s="307"/>
    </row>
    <row r="16" spans="1:18" ht="12" x14ac:dyDescent="0.3">
      <c r="A16" s="427"/>
      <c r="B16" s="344" t="s">
        <v>232</v>
      </c>
      <c r="C16" s="391">
        <v>-0.16900000000000001</v>
      </c>
      <c r="D16" s="391"/>
      <c r="E16" s="391">
        <v>-0.16</v>
      </c>
      <c r="F16" s="391"/>
      <c r="G16" s="391">
        <v>-0.01</v>
      </c>
      <c r="H16" s="391"/>
      <c r="I16" s="391">
        <v>-0.152</v>
      </c>
      <c r="J16" s="391"/>
      <c r="K16" s="391">
        <v>-7.0000000000000001E-3</v>
      </c>
      <c r="L16" s="391">
        <v>8.1000000000000003E-2</v>
      </c>
      <c r="M16" s="391"/>
      <c r="N16" s="391">
        <v>-2E-3</v>
      </c>
      <c r="O16" s="391"/>
      <c r="P16" s="391">
        <v>-8.8999999999999996E-2</v>
      </c>
      <c r="Q16" s="307"/>
    </row>
    <row r="17" spans="1:17" ht="11.65" customHeight="1" x14ac:dyDescent="0.3">
      <c r="A17" s="30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3.15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3.15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23" t="s">
        <v>1838</v>
      </c>
      <c r="F21" s="423"/>
      <c r="G21" s="423"/>
      <c r="H21" s="302"/>
      <c r="I21" s="423" t="s">
        <v>357</v>
      </c>
      <c r="J21" s="423"/>
      <c r="K21" s="423"/>
      <c r="L21" s="423"/>
      <c r="M21" s="423"/>
      <c r="N21" s="423"/>
      <c r="O21" s="423"/>
      <c r="P21" s="423"/>
      <c r="Q21" s="423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20" t="s">
        <v>244</v>
      </c>
      <c r="B23" s="342" t="s">
        <v>245</v>
      </c>
      <c r="C23" s="391">
        <v>57.857999999999997</v>
      </c>
      <c r="D23" s="391"/>
      <c r="E23" s="391">
        <v>57.441000000000003</v>
      </c>
      <c r="F23" s="391"/>
      <c r="G23" s="391">
        <v>0.41699999999999998</v>
      </c>
      <c r="H23" s="391"/>
      <c r="I23" s="391">
        <v>0.26800000000000002</v>
      </c>
      <c r="J23" s="391"/>
      <c r="K23" s="391">
        <v>8.8999999999999996E-2</v>
      </c>
      <c r="L23" s="391">
        <v>47.860999999999997</v>
      </c>
      <c r="M23" s="391"/>
      <c r="N23" s="391">
        <v>6.9930000000000003</v>
      </c>
      <c r="O23" s="391"/>
      <c r="P23" s="391">
        <v>2.6469999999999998</v>
      </c>
      <c r="Q23" s="307"/>
    </row>
    <row r="24" spans="1:17" ht="12" x14ac:dyDescent="0.3">
      <c r="A24" s="421"/>
      <c r="B24" s="342" t="s">
        <v>249</v>
      </c>
      <c r="C24" s="391">
        <v>464.70100000000002</v>
      </c>
      <c r="D24" s="391"/>
      <c r="E24" s="391">
        <v>34.926000000000002</v>
      </c>
      <c r="F24" s="391"/>
      <c r="G24" s="391">
        <v>429.77499999999998</v>
      </c>
      <c r="H24" s="391"/>
      <c r="I24" s="391">
        <v>11.952999999999999</v>
      </c>
      <c r="J24" s="391"/>
      <c r="K24" s="391">
        <v>110.57899999999999</v>
      </c>
      <c r="L24" s="391">
        <v>34.024999999999999</v>
      </c>
      <c r="M24" s="391"/>
      <c r="N24" s="391">
        <v>162.13800000000001</v>
      </c>
      <c r="O24" s="391"/>
      <c r="P24" s="391">
        <v>146.006</v>
      </c>
      <c r="Q24" s="307"/>
    </row>
    <row r="25" spans="1:17" ht="12" x14ac:dyDescent="0.3">
      <c r="A25" s="421"/>
      <c r="B25" s="342" t="s">
        <v>247</v>
      </c>
      <c r="C25" s="391">
        <v>124.06</v>
      </c>
      <c r="D25" s="391"/>
      <c r="E25" s="391">
        <v>30.823</v>
      </c>
      <c r="F25" s="391"/>
      <c r="G25" s="391">
        <v>93.236999999999995</v>
      </c>
      <c r="H25" s="391"/>
      <c r="I25" s="391">
        <v>10.926</v>
      </c>
      <c r="J25" s="391"/>
      <c r="K25" s="391">
        <v>43.798999999999999</v>
      </c>
      <c r="L25" s="391">
        <v>8.3390000000000004</v>
      </c>
      <c r="M25" s="391"/>
      <c r="N25" s="391">
        <v>30.654</v>
      </c>
      <c r="O25" s="391"/>
      <c r="P25" s="391">
        <v>30.343</v>
      </c>
      <c r="Q25" s="307"/>
    </row>
    <row r="26" spans="1:17" ht="12" x14ac:dyDescent="0.3">
      <c r="A26" s="421"/>
      <c r="B26" s="342" t="s">
        <v>6</v>
      </c>
      <c r="C26" s="391">
        <v>7.2990000000000004</v>
      </c>
      <c r="D26" s="391"/>
      <c r="E26" s="391">
        <v>3.3140000000000001</v>
      </c>
      <c r="F26" s="391"/>
      <c r="G26" s="391">
        <v>3.9849999999999999</v>
      </c>
      <c r="H26" s="391"/>
      <c r="I26" s="391">
        <v>2.3039999999999998</v>
      </c>
      <c r="J26" s="391"/>
      <c r="K26" s="391">
        <v>1.6060000000000001</v>
      </c>
      <c r="L26" s="391">
        <v>3.2000000000000001E-2</v>
      </c>
      <c r="M26" s="391"/>
      <c r="N26" s="391">
        <v>2.0379999999999998</v>
      </c>
      <c r="O26" s="391"/>
      <c r="P26" s="391">
        <v>1.3180000000000001</v>
      </c>
      <c r="Q26" s="307"/>
    </row>
    <row r="27" spans="1:17" ht="12" x14ac:dyDescent="0.3">
      <c r="A27" s="422"/>
      <c r="B27" s="396" t="s">
        <v>241</v>
      </c>
      <c r="C27" s="392">
        <v>4.7910000000000004</v>
      </c>
      <c r="D27" s="392"/>
      <c r="E27" s="392">
        <v>1.2709999999999999</v>
      </c>
      <c r="F27" s="392"/>
      <c r="G27" s="392">
        <v>3.52</v>
      </c>
      <c r="H27" s="392"/>
      <c r="I27" s="392">
        <v>0.752</v>
      </c>
      <c r="J27" s="392"/>
      <c r="K27" s="392">
        <v>0.35599999999999998</v>
      </c>
      <c r="L27" s="392">
        <v>2.1999999999999999E-2</v>
      </c>
      <c r="M27" s="392"/>
      <c r="N27" s="392">
        <v>2.3220000000000001</v>
      </c>
      <c r="O27" s="392"/>
      <c r="P27" s="392">
        <v>1.34</v>
      </c>
      <c r="Q27" s="322"/>
    </row>
    <row r="28" spans="1:17" ht="12" x14ac:dyDescent="0.3">
      <c r="A28" s="424" t="s">
        <v>257</v>
      </c>
      <c r="B28" s="413" t="s">
        <v>252</v>
      </c>
      <c r="C28" s="391">
        <v>9.1319999999999997</v>
      </c>
      <c r="D28" s="391"/>
      <c r="E28" s="391">
        <v>6.8609999999999998</v>
      </c>
      <c r="F28" s="391"/>
      <c r="G28" s="391">
        <v>2.2709999999999999</v>
      </c>
      <c r="H28" s="391"/>
      <c r="I28" s="391">
        <v>0.17699999999999999</v>
      </c>
      <c r="J28" s="391"/>
      <c r="K28" s="391">
        <v>0.24299999999999999</v>
      </c>
      <c r="L28" s="391">
        <v>3.68</v>
      </c>
      <c r="M28" s="391"/>
      <c r="N28" s="391">
        <v>3.0179999999999998</v>
      </c>
      <c r="O28" s="391"/>
      <c r="P28" s="391">
        <v>2.0139999999999998</v>
      </c>
      <c r="Q28" s="307"/>
    </row>
    <row r="29" spans="1:17" ht="12" x14ac:dyDescent="0.3">
      <c r="A29" s="427"/>
      <c r="B29" s="344" t="s">
        <v>261</v>
      </c>
      <c r="C29" s="391">
        <v>11.391999999999999</v>
      </c>
      <c r="D29" s="391"/>
      <c r="E29" s="391">
        <v>7.6289999999999996</v>
      </c>
      <c r="F29" s="391"/>
      <c r="G29" s="391">
        <v>3.7629999999999999</v>
      </c>
      <c r="H29" s="391"/>
      <c r="I29" s="391">
        <v>7.5999999999999998E-2</v>
      </c>
      <c r="J29" s="391"/>
      <c r="K29" s="391">
        <v>9.2999999999999999E-2</v>
      </c>
      <c r="L29" s="391">
        <v>4.2329999999999997</v>
      </c>
      <c r="M29" s="391"/>
      <c r="N29" s="391">
        <v>4.6970000000000001</v>
      </c>
      <c r="O29" s="391"/>
      <c r="P29" s="391">
        <v>2.2930000000000001</v>
      </c>
      <c r="Q29" s="307"/>
    </row>
    <row r="30" spans="1:17" ht="12" x14ac:dyDescent="0.3">
      <c r="A30" s="427"/>
      <c r="B30" s="344" t="s">
        <v>264</v>
      </c>
      <c r="C30" s="391">
        <v>25.843</v>
      </c>
      <c r="D30" s="391"/>
      <c r="E30" s="391">
        <v>20.780999999999999</v>
      </c>
      <c r="F30" s="391"/>
      <c r="G30" s="391">
        <v>5.0620000000000003</v>
      </c>
      <c r="H30" s="391"/>
      <c r="I30" s="391">
        <v>0.91700000000000004</v>
      </c>
      <c r="J30" s="391"/>
      <c r="K30" s="391">
        <v>0.19500000000000001</v>
      </c>
      <c r="L30" s="391">
        <v>10.423</v>
      </c>
      <c r="M30" s="391"/>
      <c r="N30" s="391">
        <v>9.2609999999999992</v>
      </c>
      <c r="O30" s="391"/>
      <c r="P30" s="391">
        <v>5.0469999999999997</v>
      </c>
      <c r="Q30" s="307"/>
    </row>
    <row r="31" spans="1:17" ht="12" x14ac:dyDescent="0.3">
      <c r="A31" s="427"/>
      <c r="B31" s="344" t="s">
        <v>255</v>
      </c>
      <c r="C31" s="391">
        <v>1.7250000000000001</v>
      </c>
      <c r="D31" s="391"/>
      <c r="E31" s="391">
        <v>1.6879999999999999</v>
      </c>
      <c r="F31" s="391"/>
      <c r="G31" s="391">
        <v>3.6999999999999998E-2</v>
      </c>
      <c r="H31" s="391"/>
      <c r="I31" s="391">
        <v>4.2000000000000003E-2</v>
      </c>
      <c r="J31" s="391"/>
      <c r="K31" s="391">
        <v>0</v>
      </c>
      <c r="L31" s="391">
        <v>0.77400000000000002</v>
      </c>
      <c r="M31" s="391"/>
      <c r="N31" s="391">
        <v>0.71199999999999997</v>
      </c>
      <c r="O31" s="391"/>
      <c r="P31" s="391">
        <v>0.19700000000000001</v>
      </c>
      <c r="Q31" s="307"/>
    </row>
    <row r="32" spans="1:17" ht="12" x14ac:dyDescent="0.3">
      <c r="A32" s="427"/>
      <c r="B32" s="344" t="s">
        <v>232</v>
      </c>
      <c r="C32" s="391">
        <v>0.64700000000000002</v>
      </c>
      <c r="D32" s="391"/>
      <c r="E32" s="391">
        <v>0.64600000000000002</v>
      </c>
      <c r="F32" s="391"/>
      <c r="G32" s="391">
        <v>1E-3</v>
      </c>
      <c r="H32" s="391"/>
      <c r="I32" s="391">
        <v>0.26</v>
      </c>
      <c r="J32" s="391"/>
      <c r="K32" s="391">
        <v>5.0000000000000001E-3</v>
      </c>
      <c r="L32" s="391">
        <v>8.1000000000000003E-2</v>
      </c>
      <c r="M32" s="391"/>
      <c r="N32" s="391">
        <v>7.0000000000000001E-3</v>
      </c>
      <c r="O32" s="391"/>
      <c r="P32" s="391">
        <v>0.29399999999999998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9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28"/>
      <c r="F42" s="428"/>
      <c r="G42" s="428"/>
      <c r="H42" s="302"/>
      <c r="I42" s="428"/>
      <c r="J42" s="428"/>
      <c r="K42" s="428"/>
      <c r="L42" s="428"/>
      <c r="M42" s="428"/>
      <c r="N42" s="428"/>
      <c r="O42" s="428"/>
      <c r="P42" s="428"/>
      <c r="Q42" s="428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2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2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2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2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2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2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2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2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2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2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28"/>
      <c r="F59" s="428"/>
      <c r="G59" s="428"/>
      <c r="H59" s="302"/>
      <c r="I59" s="428"/>
      <c r="J59" s="428"/>
      <c r="K59" s="428"/>
      <c r="L59" s="428"/>
      <c r="M59" s="428"/>
      <c r="N59" s="428"/>
      <c r="O59" s="428"/>
      <c r="P59" s="428"/>
      <c r="Q59" s="428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2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2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2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2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2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2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2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2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2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2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23" t="s">
        <v>1838</v>
      </c>
      <c r="H13" s="423"/>
      <c r="I13" s="423"/>
      <c r="J13" s="302"/>
      <c r="K13" s="423" t="s">
        <v>357</v>
      </c>
      <c r="L13" s="423"/>
      <c r="M13" s="423"/>
      <c r="N13" s="423"/>
      <c r="O13" s="423"/>
      <c r="P13" s="423"/>
      <c r="Q13" s="423"/>
      <c r="R13" s="423"/>
      <c r="S13" s="423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20" t="s">
        <v>244</v>
      </c>
      <c r="D15" s="342" t="str">
        <f>INDEX($AO$58:$AO$78,MATCH(LARGE($AP$58:$AP$78,ROWS($B$15:$B15)),$AP$58:$AP$78,0),0)</f>
        <v>Hong Kong</v>
      </c>
      <c r="E15" s="391">
        <f>VLOOKUP($D15,$AO$58:$AX$78,2,FALSE)/1000</f>
        <v>3.968</v>
      </c>
      <c r="F15" s="391"/>
      <c r="G15" s="391">
        <f>VLOOKUP($D15,$AO$58:$AX$78,3,FALSE)/1000</f>
        <v>-1.03</v>
      </c>
      <c r="H15" s="391"/>
      <c r="I15" s="391">
        <f>VLOOKUP($D15,$AO$58:$AX$78,4,FALSE)/1000</f>
        <v>4.9969999999999999</v>
      </c>
      <c r="J15" s="391"/>
      <c r="K15" s="391">
        <f>VLOOKUP($D15,$AO$58:$AX$78,5,FALSE)/1000</f>
        <v>1.093</v>
      </c>
      <c r="L15" s="391"/>
      <c r="M15" s="391">
        <f>VLOOKUP($D15,$AO$58:$AX$78,6,FALSE)/1000</f>
        <v>-5.9560000000000004</v>
      </c>
      <c r="N15" s="391">
        <f>VLOOKUP($D15,$AO$58:$AX$78,8,FALSE)/1000</f>
        <v>-0.25600000000000001</v>
      </c>
      <c r="O15" s="391"/>
      <c r="P15" s="391">
        <f>VLOOKUP($D15,$AO$58:$AX$78,9,FALSE)/1000</f>
        <v>7.77</v>
      </c>
      <c r="Q15" s="391"/>
      <c r="R15" s="39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21"/>
      <c r="D16" s="342" t="str">
        <f>INDEX($AO$58:$AO$78,MATCH(LARGE($AP$58:$AP$78,ROWS($B$15:$B16)),$AP$58:$AP$78,0),0)</f>
        <v>Jersey</v>
      </c>
      <c r="E16" s="391">
        <f t="shared" ref="E16:E22" si="0">VLOOKUP($D16,$AO$58:$AX$78,2,FALSE)/1000</f>
        <v>1.1080000000000001</v>
      </c>
      <c r="F16" s="391"/>
      <c r="G16" s="391">
        <f t="shared" ref="G16:G22" si="1">VLOOKUP($D16,$AO$58:$AX$78,3,FALSE)/1000</f>
        <v>1.0249999999999999</v>
      </c>
      <c r="H16" s="391"/>
      <c r="I16" s="391">
        <f t="shared" ref="I16:I22" si="2">VLOOKUP($D16,$AO$58:$AX$78,4,FALSE)/1000</f>
        <v>8.2000000000000003E-2</v>
      </c>
      <c r="J16" s="391"/>
      <c r="K16" s="391">
        <f t="shared" ref="K16:K22" si="3">VLOOKUP($D16,$AO$58:$AX$78,5,FALSE)/1000</f>
        <v>-6.8000000000000005E-2</v>
      </c>
      <c r="L16" s="391"/>
      <c r="M16" s="391">
        <f t="shared" ref="M16:M22" si="4">VLOOKUP($D16,$AO$58:$AX$78,6,FALSE)/1000</f>
        <v>-3.6999999999999998E-2</v>
      </c>
      <c r="N16" s="391">
        <f t="shared" ref="N16:N22" si="5">VLOOKUP($D16,$AO$58:$AX$78,8,FALSE)/1000</f>
        <v>-0.253</v>
      </c>
      <c r="O16" s="391"/>
      <c r="P16" s="391">
        <f t="shared" ref="P16:P22" si="6">VLOOKUP($D16,$AO$58:$AX$78,9,FALSE)/1000</f>
        <v>1.1639999999999999</v>
      </c>
      <c r="Q16" s="391"/>
      <c r="R16" s="39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21"/>
      <c r="D17" s="342" t="str">
        <f>INDEX($AO$58:$AO$78,MATCH(LARGE($AP$58:$AP$78,ROWS($B$15:$B17)),$AP$58:$AP$78,0),0)</f>
        <v>Bahamas</v>
      </c>
      <c r="E17" s="391">
        <f t="shared" si="0"/>
        <v>0.98699999999999999</v>
      </c>
      <c r="F17" s="391"/>
      <c r="G17" s="391">
        <f t="shared" si="1"/>
        <v>0.98599999999999999</v>
      </c>
      <c r="H17" s="391"/>
      <c r="I17" s="391">
        <f t="shared" si="2"/>
        <v>1E-3</v>
      </c>
      <c r="J17" s="391"/>
      <c r="K17" s="391">
        <f t="shared" si="3"/>
        <v>0.57199999999999995</v>
      </c>
      <c r="L17" s="391"/>
      <c r="M17" s="391">
        <f t="shared" si="4"/>
        <v>0</v>
      </c>
      <c r="N17" s="391">
        <f t="shared" si="5"/>
        <v>0.35199999999999998</v>
      </c>
      <c r="O17" s="391"/>
      <c r="P17" s="391">
        <f t="shared" si="6"/>
        <v>5.8999999999999997E-2</v>
      </c>
      <c r="Q17" s="391"/>
      <c r="R17" s="39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21"/>
      <c r="D18" s="342" t="str">
        <f>INDEX($AO$58:$AO$78,MATCH(LARGE($AP$58:$AP$78,ROWS($B$15:$B18)),$AP$58:$AP$78,0),0)</f>
        <v>Bermuda</v>
      </c>
      <c r="E18" s="391">
        <f t="shared" si="0"/>
        <v>0.78500000000000003</v>
      </c>
      <c r="F18" s="391"/>
      <c r="G18" s="391">
        <f t="shared" si="1"/>
        <v>0.57699999999999996</v>
      </c>
      <c r="H18" s="391"/>
      <c r="I18" s="391">
        <f t="shared" si="2"/>
        <v>0.20799999999999999</v>
      </c>
      <c r="J18" s="391"/>
      <c r="K18" s="391">
        <f t="shared" si="3"/>
        <v>-0.122</v>
      </c>
      <c r="L18" s="391"/>
      <c r="M18" s="391">
        <f t="shared" si="4"/>
        <v>-2.4E-2</v>
      </c>
      <c r="N18" s="391">
        <f t="shared" si="5"/>
        <v>0.67500000000000004</v>
      </c>
      <c r="O18" s="391"/>
      <c r="P18" s="391">
        <f t="shared" si="6"/>
        <v>0.39500000000000002</v>
      </c>
      <c r="Q18" s="391"/>
      <c r="R18" s="39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22"/>
      <c r="D19" s="343" t="str">
        <f>INDEX($AO$58:$AO$78,MATCH(LARGE($AP$58:$AP$78,ROWS($B$15:$B19)),$AP$58:$AP$78,0),0)</f>
        <v>Singapore</v>
      </c>
      <c r="E19" s="392">
        <f t="shared" si="0"/>
        <v>0.78200000000000003</v>
      </c>
      <c r="F19" s="392"/>
      <c r="G19" s="392">
        <f t="shared" si="1"/>
        <v>2.4209999999999998</v>
      </c>
      <c r="H19" s="392"/>
      <c r="I19" s="392">
        <f t="shared" si="2"/>
        <v>-1.639</v>
      </c>
      <c r="J19" s="392"/>
      <c r="K19" s="392">
        <f t="shared" si="3"/>
        <v>0.90500000000000003</v>
      </c>
      <c r="L19" s="392"/>
      <c r="M19" s="392">
        <f t="shared" si="4"/>
        <v>1.391</v>
      </c>
      <c r="N19" s="392">
        <f t="shared" si="5"/>
        <v>6.9000000000000006E-2</v>
      </c>
      <c r="O19" s="392"/>
      <c r="P19" s="392">
        <f t="shared" si="6"/>
        <v>-1.673</v>
      </c>
      <c r="Q19" s="392"/>
      <c r="R19" s="39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24" t="s">
        <v>257</v>
      </c>
      <c r="D20" s="345" t="str">
        <f>INDEX($AO$58:$AO$78,MATCH(SMALL($AP$58:$AP$78,ROWS($B$20:$B20)),$AP$58:$AP$78,0),0)</f>
        <v>Cayman Islands</v>
      </c>
      <c r="E20" s="391">
        <f t="shared" si="0"/>
        <v>-25.373000000000001</v>
      </c>
      <c r="F20" s="391"/>
      <c r="G20" s="391">
        <f t="shared" si="1"/>
        <v>-25.361000000000001</v>
      </c>
      <c r="H20" s="391"/>
      <c r="I20" s="391">
        <f t="shared" si="2"/>
        <v>-1.2E-2</v>
      </c>
      <c r="J20" s="391"/>
      <c r="K20" s="391">
        <f t="shared" si="3"/>
        <v>4.3999999999999997E-2</v>
      </c>
      <c r="L20" s="391"/>
      <c r="M20" s="391">
        <f t="shared" si="4"/>
        <v>-1.4E-2</v>
      </c>
      <c r="N20" s="391">
        <f t="shared" si="5"/>
        <v>-13.333</v>
      </c>
      <c r="O20" s="391"/>
      <c r="P20" s="391">
        <f t="shared" si="6"/>
        <v>-12.015000000000001</v>
      </c>
      <c r="Q20" s="391"/>
      <c r="R20" s="39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27"/>
      <c r="D21" s="344" t="str">
        <f>A21</f>
        <v>West Indies UK</v>
      </c>
      <c r="E21" s="391">
        <f>VLOOKUP($A21,$AO$58:$AX$78,2,FALSE)/1000</f>
        <v>-3.6960000000000002</v>
      </c>
      <c r="F21" s="391"/>
      <c r="G21" s="391">
        <f>VLOOKUP($A21,$AO$58:$AX$78,3,FALSE)/1000</f>
        <v>-3.786</v>
      </c>
      <c r="H21" s="391"/>
      <c r="I21" s="391">
        <f>VLOOKUP($A21,$AO$58:$AX$78,4,FALSE)/1000</f>
        <v>9.0999999999999998E-2</v>
      </c>
      <c r="J21" s="391"/>
      <c r="K21" s="391">
        <f>VLOOKUP($A21,$AO$58:$AX$78,5,FALSE)/1000</f>
        <v>4.0000000000000001E-3</v>
      </c>
      <c r="L21" s="391"/>
      <c r="M21" s="391">
        <f>VLOOKUP($A21,$AO$58:$AX$78,6,FALSE)/1000</f>
        <v>0</v>
      </c>
      <c r="N21" s="391">
        <f>VLOOKUP($A21,$AO$58:$AX$78,8,FALSE)/1000</f>
        <v>-3.649</v>
      </c>
      <c r="O21" s="391"/>
      <c r="P21" s="391">
        <f>VLOOKUP($A21,$AO$58:$AX$78,9,FALSE)/1000</f>
        <v>0.11700000000000001</v>
      </c>
      <c r="Q21" s="391"/>
      <c r="R21" s="39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27"/>
      <c r="D22" s="344" t="str">
        <f>INDEX($AO$58:$AO$78,MATCH(SMALL($AP$58:$AP$78,ROWS($B$20:$B22)),$AP$58:$AP$78,0),0)</f>
        <v>Isle of Man</v>
      </c>
      <c r="E22" s="391">
        <f t="shared" si="0"/>
        <v>-0.20699999999999999</v>
      </c>
      <c r="F22" s="391"/>
      <c r="G22" s="391">
        <f t="shared" si="1"/>
        <v>-0.23599999999999999</v>
      </c>
      <c r="H22" s="391"/>
      <c r="I22" s="391">
        <f t="shared" si="2"/>
        <v>2.9000000000000001E-2</v>
      </c>
      <c r="J22" s="391"/>
      <c r="K22" s="391">
        <f t="shared" si="3"/>
        <v>1E-3</v>
      </c>
      <c r="L22" s="391"/>
      <c r="M22" s="391">
        <f t="shared" si="4"/>
        <v>-0.112</v>
      </c>
      <c r="N22" s="391">
        <f t="shared" si="5"/>
        <v>-3.9E-2</v>
      </c>
      <c r="O22" s="391"/>
      <c r="P22" s="391">
        <f t="shared" si="6"/>
        <v>-6.2E-2</v>
      </c>
      <c r="Q22" s="391"/>
      <c r="R22" s="39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27"/>
      <c r="D23" s="344" t="str">
        <f>INDEX($AO$58:$AO$78,MATCH(SMALL($AP$58:$AP$78,ROWS($B$20:$B23)),$AP$58:$AP$78,0),0)</f>
        <v>Guernsey</v>
      </c>
      <c r="E23" s="391">
        <f>VLOOKUP($D23,$AO$58:$AX$78,2,FALSE)/1000</f>
        <v>-0.18</v>
      </c>
      <c r="F23" s="391"/>
      <c r="G23" s="391">
        <f>VLOOKUP($D23,$AO$58:$AX$78,3,FALSE)/1000</f>
        <v>0.43</v>
      </c>
      <c r="H23" s="391"/>
      <c r="I23" s="391">
        <f>VLOOKUP($D23,$AO$58:$AX$78,4,FALSE)/1000</f>
        <v>-0.61</v>
      </c>
      <c r="J23" s="391"/>
      <c r="K23" s="391">
        <f>VLOOKUP($D23,$AO$58:$AX$78,5,FALSE)/1000</f>
        <v>-5.3999999999999999E-2</v>
      </c>
      <c r="L23" s="391"/>
      <c r="M23" s="391">
        <f>VLOOKUP($D23,$AO$58:$AX$78,6,FALSE)/1000</f>
        <v>7.0000000000000001E-3</v>
      </c>
      <c r="N23" s="391">
        <f>VLOOKUP($D23,$AO$58:$AX$78,8,FALSE)/1000</f>
        <v>0.13400000000000001</v>
      </c>
      <c r="O23" s="391"/>
      <c r="P23" s="391">
        <f>VLOOKUP($D23,$AO$58:$AX$78,9,FALSE)/1000</f>
        <v>-0.19700000000000001</v>
      </c>
      <c r="Q23" s="391"/>
      <c r="R23" s="39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27"/>
      <c r="D24" s="344" t="str">
        <f>INDEX($AO$58:$AO$78,MATCH(SMALL($AP$58:$AP$78,ROWS($B$20:$B24)),$AP$58:$AP$78,0),0)</f>
        <v>Samoa</v>
      </c>
      <c r="E24" s="391">
        <f>VLOOKUP($A24,$AO$58:$AX$78,2,FALSE)/1000</f>
        <v>-4.3999999999999997E-2</v>
      </c>
      <c r="F24" s="391"/>
      <c r="G24" s="391">
        <f>VLOOKUP($A24,$AO$58:$AX$78,3,FALSE)/1000</f>
        <v>-4.3999999999999997E-2</v>
      </c>
      <c r="H24" s="391"/>
      <c r="I24" s="391">
        <f>VLOOKUP($A24,$AO$58:$AX$78,4,FALSE)/1000</f>
        <v>0</v>
      </c>
      <c r="J24" s="391"/>
      <c r="K24" s="391">
        <f>VLOOKUP($A24,$AO$58:$AX$78,5,FALSE)/1000</f>
        <v>0</v>
      </c>
      <c r="L24" s="391"/>
      <c r="M24" s="391">
        <f>VLOOKUP($A24,$AO$58:$AX$78,6,FALSE)/1000</f>
        <v>0</v>
      </c>
      <c r="N24" s="391">
        <f>VLOOKUP($A24,$AO$58:$AX$78,8,FALSE)/1000</f>
        <v>-3.7999999999999999E-2</v>
      </c>
      <c r="O24" s="391"/>
      <c r="P24" s="391">
        <f>VLOOKUP($A24,$AO$58:$AX$78,9,FALSE)/1000</f>
        <v>-6.0000000000000001E-3</v>
      </c>
      <c r="Q24" s="391"/>
      <c r="R24" s="39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23" t="s">
        <v>1838</v>
      </c>
      <c r="H29" s="423"/>
      <c r="I29" s="423"/>
      <c r="J29" s="302"/>
      <c r="K29" s="423" t="s">
        <v>357</v>
      </c>
      <c r="L29" s="423"/>
      <c r="M29" s="423"/>
      <c r="N29" s="423"/>
      <c r="O29" s="423"/>
      <c r="P29" s="423"/>
      <c r="Q29" s="423"/>
      <c r="R29" s="423"/>
      <c r="S29" s="423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20" t="s">
        <v>244</v>
      </c>
      <c r="D31" s="342" t="str">
        <f>INDEX($AO$58:$AO$78,MATCH(LARGE($AP$58:$AP$78,ROWS($B$31:$B31)),$AP$58:$AP$78,0),0)</f>
        <v>Hong Kong</v>
      </c>
      <c r="E31" s="391">
        <f>VLOOKUP($D31,$AO$14:$AX$34,2,FALSE)/1000</f>
        <v>412.00599999999997</v>
      </c>
      <c r="F31" s="391"/>
      <c r="G31" s="391">
        <f>VLOOKUP($D31,$AO$14:$AX$34,3,FALSE)/1000</f>
        <v>24.672999999999998</v>
      </c>
      <c r="H31" s="391"/>
      <c r="I31" s="391">
        <f>VLOOKUP($D31,$AO$14:$AX$34,4,FALSE)/1000</f>
        <v>387.33300000000003</v>
      </c>
      <c r="J31" s="391"/>
      <c r="K31" s="391">
        <f>VLOOKUP($D31,$AO$14:$AX$34,5,FALSE)/1000</f>
        <v>10.811999999999999</v>
      </c>
      <c r="L31" s="391"/>
      <c r="M31" s="391">
        <f>VLOOKUP($D31,$AO$14:$AX$34,6,FALSE)/1000</f>
        <v>102.828</v>
      </c>
      <c r="N31" s="391">
        <f>VLOOKUP($D31,$AO$14:$AX$34,8,FALSE)/1000</f>
        <v>19.966000000000001</v>
      </c>
      <c r="O31" s="391"/>
      <c r="P31" s="391">
        <f>VLOOKUP($D31,$AO$14:$AX$34,9,FALSE)/1000</f>
        <v>152.96100000000001</v>
      </c>
      <c r="Q31" s="391"/>
      <c r="R31" s="39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21"/>
      <c r="D32" s="342" t="str">
        <f>INDEX($AO$58:$AO$78,MATCH(LARGE($AP$58:$AP$78,ROWS($B$31:$B32)),$AP$58:$AP$78,0),0)</f>
        <v>Jersey</v>
      </c>
      <c r="E32" s="391">
        <f t="shared" ref="E32:E39" si="10">VLOOKUP($D32,$AO$14:$AX$34,2,FALSE)/1000</f>
        <v>28.841000000000001</v>
      </c>
      <c r="F32" s="391"/>
      <c r="G32" s="391">
        <f t="shared" ref="G32:G39" si="11">VLOOKUP($D32,$AO$14:$AX$34,3,FALSE)/1000</f>
        <v>24.681000000000001</v>
      </c>
      <c r="H32" s="391"/>
      <c r="I32" s="391">
        <f t="shared" ref="I32:I39" si="12">VLOOKUP($D32,$AO$14:$AX$34,4,FALSE)/1000</f>
        <v>4.1589999999999998</v>
      </c>
      <c r="J32" s="391"/>
      <c r="K32" s="391">
        <f t="shared" ref="K32:K39" si="13">VLOOKUP($D32,$AO$14:$AX$34,5,FALSE)/1000</f>
        <v>0.1</v>
      </c>
      <c r="L32" s="391"/>
      <c r="M32" s="391">
        <f t="shared" ref="M32:M39" si="14">VLOOKUP($D32,$AO$14:$AX$34,6,FALSE)/1000</f>
        <v>5.6000000000000001E-2</v>
      </c>
      <c r="N32" s="391">
        <f t="shared" ref="N32:N39" si="15">VLOOKUP($D32,$AO$14:$AX$34,8,FALSE)/1000</f>
        <v>13.423</v>
      </c>
      <c r="O32" s="391"/>
      <c r="P32" s="391">
        <f t="shared" ref="P32:P39" si="16">VLOOKUP($D32,$AO$14:$AX$34,9,FALSE)/1000</f>
        <v>10.659000000000001</v>
      </c>
      <c r="Q32" s="391"/>
      <c r="R32" s="39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21"/>
      <c r="D33" s="342" t="str">
        <f>INDEX($AO$58:$AO$78,MATCH(LARGE($AP$58:$AP$78,ROWS($B$31:$B33)),$AP$58:$AP$78,0),0)</f>
        <v>Bahamas</v>
      </c>
      <c r="E33" s="391">
        <f t="shared" si="10"/>
        <v>3.0259999999999998</v>
      </c>
      <c r="F33" s="391"/>
      <c r="G33" s="391">
        <f t="shared" si="11"/>
        <v>3.004</v>
      </c>
      <c r="H33" s="391"/>
      <c r="I33" s="391">
        <f t="shared" si="12"/>
        <v>2.1000000000000001E-2</v>
      </c>
      <c r="J33" s="391"/>
      <c r="K33" s="391">
        <f t="shared" si="13"/>
        <v>0.59599999999999997</v>
      </c>
      <c r="L33" s="391"/>
      <c r="M33" s="391">
        <f>VLOOKUP($D33,$AO$14:$AX$34,6,FALSE)/1000</f>
        <v>0</v>
      </c>
      <c r="N33" s="391">
        <f t="shared" si="15"/>
        <v>1.292</v>
      </c>
      <c r="O33" s="391"/>
      <c r="P33" s="391">
        <f t="shared" si="16"/>
        <v>1.097</v>
      </c>
      <c r="Q33" s="391"/>
      <c r="R33" s="39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21"/>
      <c r="D34" s="342" t="str">
        <f>INDEX($AO$58:$AO$78,MATCH(LARGE($AP$58:$AP$78,ROWS($B$31:$B34)),$AP$58:$AP$78,0),0)</f>
        <v>Bermuda</v>
      </c>
      <c r="E34" s="391">
        <f t="shared" si="10"/>
        <v>9.14</v>
      </c>
      <c r="F34" s="391"/>
      <c r="G34" s="391">
        <f t="shared" si="11"/>
        <v>6.8120000000000003</v>
      </c>
      <c r="H34" s="391"/>
      <c r="I34" s="391">
        <f t="shared" si="12"/>
        <v>2.3279999999999998</v>
      </c>
      <c r="J34" s="391"/>
      <c r="K34" s="391">
        <f t="shared" si="13"/>
        <v>0.29499999999999998</v>
      </c>
      <c r="L34" s="391"/>
      <c r="M34" s="391">
        <f t="shared" si="14"/>
        <v>0.123</v>
      </c>
      <c r="N34" s="391">
        <f t="shared" si="15"/>
        <v>2.8039999999999998</v>
      </c>
      <c r="O34" s="391"/>
      <c r="P34" s="391">
        <f t="shared" si="16"/>
        <v>3.964</v>
      </c>
      <c r="Q34" s="391"/>
      <c r="R34" s="39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22"/>
      <c r="D35" s="342" t="str">
        <f>INDEX($AO$58:$AO$78,MATCH(LARGE($AP$58:$AP$78,ROWS($B$31:$B35)),$AP$58:$AP$78,0),0)</f>
        <v>Singapore</v>
      </c>
      <c r="E35" s="392">
        <f t="shared" si="10"/>
        <v>108.878</v>
      </c>
      <c r="F35" s="392"/>
      <c r="G35" s="392">
        <f t="shared" si="11"/>
        <v>26.1</v>
      </c>
      <c r="H35" s="392"/>
      <c r="I35" s="392">
        <f t="shared" si="12"/>
        <v>82.778000000000006</v>
      </c>
      <c r="J35" s="392"/>
      <c r="K35" s="392">
        <f t="shared" si="13"/>
        <v>8.0839999999999996</v>
      </c>
      <c r="L35" s="392"/>
      <c r="M35" s="392">
        <f t="shared" si="14"/>
        <v>33.935000000000002</v>
      </c>
      <c r="N35" s="392">
        <f t="shared" si="15"/>
        <v>4.43</v>
      </c>
      <c r="O35" s="392"/>
      <c r="P35" s="392">
        <f t="shared" si="16"/>
        <v>32.18</v>
      </c>
      <c r="Q35" s="392"/>
      <c r="R35" s="39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24" t="s">
        <v>257</v>
      </c>
      <c r="D36" s="345" t="str">
        <f>INDEX($AO$58:$AO$78,MATCH(SMALL($AP$58:$AP$78,ROWS($B$36:$B36)),$AP$58:$AP$78,0),0)</f>
        <v>Cayman Islands</v>
      </c>
      <c r="E36" s="391">
        <f t="shared" si="10"/>
        <v>43.883000000000003</v>
      </c>
      <c r="F36" s="391"/>
      <c r="G36" s="391">
        <f t="shared" si="11"/>
        <v>43.817999999999998</v>
      </c>
      <c r="H36" s="391"/>
      <c r="I36" s="391">
        <f t="shared" si="12"/>
        <v>6.5000000000000002E-2</v>
      </c>
      <c r="J36" s="391"/>
      <c r="K36" s="391">
        <f t="shared" si="13"/>
        <v>0.27100000000000002</v>
      </c>
      <c r="L36" s="391"/>
      <c r="M36" s="391">
        <f t="shared" si="14"/>
        <v>8.6999999999999994E-2</v>
      </c>
      <c r="N36" s="391">
        <f t="shared" si="15"/>
        <v>37.185000000000002</v>
      </c>
      <c r="O36" s="391"/>
      <c r="P36" s="391">
        <f t="shared" si="16"/>
        <v>5.24</v>
      </c>
      <c r="Q36" s="391"/>
      <c r="R36" s="39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27"/>
      <c r="D37" s="344" t="str">
        <f>INDEX($AO$58:$AO$78,MATCH(SMALL($AP$58:$AP$78,ROWS($B$36:$B37)),$AP$58:$AP$78,0),0)</f>
        <v>West Indies UK</v>
      </c>
      <c r="E37" s="391">
        <f>VLOOKUP($A37,$AO$14:$AX$34,2,FALSE)/1000</f>
        <v>11.581</v>
      </c>
      <c r="F37" s="391"/>
      <c r="G37" s="391">
        <f>VLOOKUP($A37,$AO$14:$AX$34,3,FALSE)/1000</f>
        <v>11.468</v>
      </c>
      <c r="H37" s="391"/>
      <c r="I37" s="391">
        <f>VLOOKUP($A37,$AO$14:$AX$34,4,FALSE)/1000</f>
        <v>0.114</v>
      </c>
      <c r="J37" s="391"/>
      <c r="K37" s="391">
        <f>VLOOKUP($A37,$AO$14:$AX$34,5,FALSE)/1000</f>
        <v>0.10100000000000001</v>
      </c>
      <c r="L37" s="391"/>
      <c r="M37" s="391">
        <f>VLOOKUP($A37,$AO$14:$AX$34,6,FALSE)/1000</f>
        <v>1E-3</v>
      </c>
      <c r="N37" s="391">
        <f>VLOOKUP($A37,$AO$14:$AX$34,8,FALSE)/1000</f>
        <v>1.889</v>
      </c>
      <c r="O37" s="391"/>
      <c r="P37" s="391">
        <f>VLOOKUP($A37,$AO$14:$AX$34,9,FALSE)/1000</f>
        <v>8.3859999999999992</v>
      </c>
      <c r="Q37" s="391"/>
      <c r="R37" s="39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27"/>
      <c r="D38" s="344" t="str">
        <f>INDEX($AO$58:$AO$78,MATCH(SMALL($AP$58:$AP$78,ROWS($B$36:$B38)),$AP$58:$AP$78,0),0)</f>
        <v>Isle of Man</v>
      </c>
      <c r="E38" s="391">
        <f t="shared" si="10"/>
        <v>6.194</v>
      </c>
      <c r="F38" s="391"/>
      <c r="G38" s="391">
        <f t="shared" si="11"/>
        <v>4.0129999999999999</v>
      </c>
      <c r="H38" s="391"/>
      <c r="I38" s="391">
        <f t="shared" si="12"/>
        <v>2.181</v>
      </c>
      <c r="J38" s="391"/>
      <c r="K38" s="391">
        <f t="shared" si="13"/>
        <v>6.6000000000000003E-2</v>
      </c>
      <c r="L38" s="391"/>
      <c r="M38" s="391">
        <f t="shared" si="14"/>
        <v>0.32700000000000001</v>
      </c>
      <c r="N38" s="391">
        <f t="shared" si="15"/>
        <v>0.19600000000000001</v>
      </c>
      <c r="O38" s="391"/>
      <c r="P38" s="391">
        <f t="shared" si="16"/>
        <v>3.4590000000000001</v>
      </c>
      <c r="Q38" s="391"/>
      <c r="R38" s="39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27"/>
      <c r="D39" s="344" t="str">
        <f>INDEX($AO$58:$AO$78,MATCH(SMALL($AP$58:$AP$78,ROWS($B$36:$B39)),$AP$58:$AP$78,0),0)</f>
        <v>Guernsey</v>
      </c>
      <c r="E39" s="391">
        <f t="shared" si="10"/>
        <v>8.8930000000000007</v>
      </c>
      <c r="F39" s="391"/>
      <c r="G39" s="391">
        <f t="shared" si="11"/>
        <v>6.1310000000000002</v>
      </c>
      <c r="H39" s="391"/>
      <c r="I39" s="391">
        <f t="shared" si="12"/>
        <v>2.762</v>
      </c>
      <c r="J39" s="391"/>
      <c r="K39" s="391">
        <f t="shared" si="13"/>
        <v>0.108</v>
      </c>
      <c r="L39" s="391"/>
      <c r="M39" s="391">
        <f t="shared" si="14"/>
        <v>5.2999999999999999E-2</v>
      </c>
      <c r="N39" s="391">
        <f t="shared" si="15"/>
        <v>2.2130000000000001</v>
      </c>
      <c r="O39" s="391"/>
      <c r="P39" s="391">
        <f t="shared" si="16"/>
        <v>4.2489999999999997</v>
      </c>
      <c r="Q39" s="391"/>
      <c r="R39" s="39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27"/>
      <c r="D40" s="344" t="str">
        <f>INDEX($AO$58:$AO$78,MATCH(SMALL($AP$58:$AP$78,ROWS($B$36:$B40)),$AP$58:$AP$78,0),0)</f>
        <v>Samoa</v>
      </c>
      <c r="E40" s="391">
        <f>VLOOKUP($A40,$AO$14:$AX$34,2,FALSE)/1000</f>
        <v>4.8000000000000001E-2</v>
      </c>
      <c r="F40" s="391"/>
      <c r="G40" s="391">
        <f>VLOOKUP($A40,$AO$14:$AX$34,3,FALSE)/1000</f>
        <v>4.8000000000000001E-2</v>
      </c>
      <c r="H40" s="391"/>
      <c r="I40" s="391">
        <f>VLOOKUP($A40,$AO$14:$AX$34,4,FALSE)/1000</f>
        <v>0</v>
      </c>
      <c r="J40" s="391"/>
      <c r="K40" s="391">
        <f>VLOOKUP($A40,$AO$14:$AX$34,5,FALSE)/1000</f>
        <v>0</v>
      </c>
      <c r="L40" s="391"/>
      <c r="M40" s="391">
        <f>VLOOKUP($A40,$AO$14:$AX$34,6,FALSE)/1000</f>
        <v>0</v>
      </c>
      <c r="N40" s="391">
        <f>VLOOKUP($A40,$AO$14:$AX$34,8,FALSE)/1000</f>
        <v>0</v>
      </c>
      <c r="O40" s="391"/>
      <c r="P40" s="391">
        <f>VLOOKUP($A40,$AO$14:$AX$34,9,FALSE)/1000</f>
        <v>4.8000000000000001E-2</v>
      </c>
      <c r="Q40" s="391"/>
      <c r="R40" s="39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28"/>
      <c r="H50" s="428"/>
      <c r="I50" s="428"/>
      <c r="J50" s="302"/>
      <c r="K50" s="428"/>
      <c r="L50" s="428"/>
      <c r="M50" s="428"/>
      <c r="N50" s="428"/>
      <c r="O50" s="428"/>
      <c r="P50" s="428"/>
      <c r="Q50" s="428"/>
      <c r="R50" s="428"/>
      <c r="S50" s="428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2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2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2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2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2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2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2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2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2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2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28"/>
      <c r="H67" s="428"/>
      <c r="I67" s="428"/>
      <c r="J67" s="302"/>
      <c r="K67" s="428"/>
      <c r="L67" s="428"/>
      <c r="M67" s="428"/>
      <c r="N67" s="428"/>
      <c r="O67" s="428"/>
      <c r="P67" s="428"/>
      <c r="Q67" s="428"/>
      <c r="R67" s="428"/>
      <c r="S67" s="428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2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2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2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2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2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2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2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2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2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2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259</v>
      </c>
      <c r="D7" s="391">
        <v>4.7930000000000001</v>
      </c>
      <c r="E7" s="391"/>
      <c r="F7" s="391">
        <v>0.90800000000000003</v>
      </c>
      <c r="G7" s="391"/>
      <c r="H7" s="391">
        <v>3.8839999999999999</v>
      </c>
      <c r="I7" s="391"/>
      <c r="J7" s="391">
        <v>1.821</v>
      </c>
      <c r="K7" s="391"/>
      <c r="L7" s="391">
        <v>2.5379999999999998</v>
      </c>
      <c r="M7" s="391">
        <v>-0.73899999999999999</v>
      </c>
      <c r="N7" s="391"/>
      <c r="O7" s="391">
        <v>1.91</v>
      </c>
      <c r="P7" s="391"/>
      <c r="Q7" s="391">
        <v>-0.73899999999999999</v>
      </c>
      <c r="R7" s="307"/>
    </row>
    <row r="8" spans="1:18" ht="12" x14ac:dyDescent="0.3">
      <c r="A8" s="341">
        <v>2</v>
      </c>
      <c r="B8" s="427"/>
      <c r="C8" s="342" t="s">
        <v>470</v>
      </c>
      <c r="D8" s="391">
        <v>4.032</v>
      </c>
      <c r="E8" s="391"/>
      <c r="F8" s="391">
        <v>1.216</v>
      </c>
      <c r="G8" s="391"/>
      <c r="H8" s="391">
        <v>2.8159999999999998</v>
      </c>
      <c r="I8" s="391"/>
      <c r="J8" s="391">
        <v>2.2349999999999999</v>
      </c>
      <c r="K8" s="391"/>
      <c r="L8" s="391">
        <v>1.44</v>
      </c>
      <c r="M8" s="391">
        <v>1.409</v>
      </c>
      <c r="N8" s="391"/>
      <c r="O8" s="391">
        <v>-0.77100000000000002</v>
      </c>
      <c r="P8" s="391"/>
      <c r="Q8" s="391">
        <v>-0.28100000000000003</v>
      </c>
      <c r="R8" s="307"/>
    </row>
    <row r="9" spans="1:18" ht="12" x14ac:dyDescent="0.3">
      <c r="A9" s="341">
        <v>3</v>
      </c>
      <c r="B9" s="427"/>
      <c r="C9" s="342" t="s">
        <v>389</v>
      </c>
      <c r="D9" s="391">
        <v>3.948</v>
      </c>
      <c r="E9" s="391"/>
      <c r="F9" s="391">
        <v>-0.92400000000000004</v>
      </c>
      <c r="G9" s="391"/>
      <c r="H9" s="391">
        <v>4.8719999999999999</v>
      </c>
      <c r="I9" s="391"/>
      <c r="J9" s="391">
        <v>2.7040000000000002</v>
      </c>
      <c r="K9" s="391"/>
      <c r="L9" s="391">
        <v>5.1340000000000003</v>
      </c>
      <c r="M9" s="391">
        <v>1.032</v>
      </c>
      <c r="N9" s="391"/>
      <c r="O9" s="391">
        <v>-1.4770000000000001</v>
      </c>
      <c r="P9" s="391"/>
      <c r="Q9" s="391">
        <v>-3.4460000000000002</v>
      </c>
      <c r="R9" s="307"/>
    </row>
    <row r="10" spans="1:18" ht="12" x14ac:dyDescent="0.3">
      <c r="A10" s="341">
        <v>4</v>
      </c>
      <c r="B10" s="427"/>
      <c r="C10" s="342" t="s">
        <v>250</v>
      </c>
      <c r="D10" s="391">
        <v>3.5019999999999998</v>
      </c>
      <c r="E10" s="391"/>
      <c r="F10" s="391">
        <v>3.5819999999999999</v>
      </c>
      <c r="G10" s="391"/>
      <c r="H10" s="391">
        <v>-0.08</v>
      </c>
      <c r="I10" s="391"/>
      <c r="J10" s="391">
        <v>6.0220000000000002</v>
      </c>
      <c r="K10" s="391"/>
      <c r="L10" s="391">
        <v>-1.2749999999999999</v>
      </c>
      <c r="M10" s="391">
        <v>0.126</v>
      </c>
      <c r="N10" s="391"/>
      <c r="O10" s="391">
        <v>-0.97899999999999998</v>
      </c>
      <c r="P10" s="391"/>
      <c r="Q10" s="391">
        <v>-0.39300000000000002</v>
      </c>
      <c r="R10" s="307"/>
    </row>
    <row r="11" spans="1:18" ht="12" x14ac:dyDescent="0.3">
      <c r="A11" s="341">
        <v>5</v>
      </c>
      <c r="B11" s="422"/>
      <c r="C11" s="396" t="s">
        <v>35</v>
      </c>
      <c r="D11" s="392">
        <v>3.0939999999999999</v>
      </c>
      <c r="E11" s="392"/>
      <c r="F11" s="392">
        <v>1.7190000000000001</v>
      </c>
      <c r="G11" s="392"/>
      <c r="H11" s="392">
        <v>1.375</v>
      </c>
      <c r="I11" s="392"/>
      <c r="J11" s="392">
        <v>1.9750000000000001</v>
      </c>
      <c r="K11" s="392"/>
      <c r="L11" s="392">
        <v>1.534</v>
      </c>
      <c r="M11" s="392">
        <v>0.187</v>
      </c>
      <c r="N11" s="392"/>
      <c r="O11" s="392">
        <v>-0.39200000000000002</v>
      </c>
      <c r="P11" s="392"/>
      <c r="Q11" s="392">
        <v>-0.20899999999999999</v>
      </c>
      <c r="R11" s="322"/>
    </row>
    <row r="12" spans="1:18" ht="12" x14ac:dyDescent="0.3">
      <c r="A12" s="341">
        <v>1</v>
      </c>
      <c r="B12" s="424" t="s">
        <v>257</v>
      </c>
      <c r="C12" s="395" t="s">
        <v>46</v>
      </c>
      <c r="D12" s="391">
        <v>-5.9669999999999996</v>
      </c>
      <c r="E12" s="391"/>
      <c r="F12" s="391">
        <v>-2.9000000000000001E-2</v>
      </c>
      <c r="G12" s="391"/>
      <c r="H12" s="391">
        <v>-5.9379999999999997</v>
      </c>
      <c r="I12" s="391"/>
      <c r="J12" s="391">
        <v>-1.663</v>
      </c>
      <c r="K12" s="391"/>
      <c r="L12" s="391">
        <v>-1.823</v>
      </c>
      <c r="M12" s="391">
        <v>-0.22</v>
      </c>
      <c r="N12" s="391"/>
      <c r="O12" s="391">
        <v>-0.85799999999999998</v>
      </c>
      <c r="P12" s="391"/>
      <c r="Q12" s="391">
        <v>-1.403</v>
      </c>
      <c r="R12" s="307"/>
    </row>
    <row r="13" spans="1:18" ht="12" x14ac:dyDescent="0.3">
      <c r="A13" s="341">
        <v>2</v>
      </c>
      <c r="B13" s="427"/>
      <c r="C13" s="344" t="s">
        <v>253</v>
      </c>
      <c r="D13" s="391">
        <v>-3.4790000000000001</v>
      </c>
      <c r="E13" s="391"/>
      <c r="F13" s="391">
        <v>-3.2469999999999999</v>
      </c>
      <c r="G13" s="391"/>
      <c r="H13" s="391">
        <v>-0.23200000000000001</v>
      </c>
      <c r="I13" s="391"/>
      <c r="J13" s="391">
        <v>-0.53100000000000003</v>
      </c>
      <c r="K13" s="391"/>
      <c r="L13" s="391">
        <v>-2.968</v>
      </c>
      <c r="M13" s="391">
        <v>-1.7000000000000001E-2</v>
      </c>
      <c r="N13" s="391"/>
      <c r="O13" s="391">
        <v>4.3999999999999997E-2</v>
      </c>
      <c r="P13" s="391"/>
      <c r="Q13" s="391">
        <v>-6.0000000000000001E-3</v>
      </c>
      <c r="R13" s="307"/>
    </row>
    <row r="14" spans="1:18" ht="12" x14ac:dyDescent="0.3">
      <c r="A14" s="341">
        <v>3</v>
      </c>
      <c r="B14" s="427"/>
      <c r="C14" s="344" t="s">
        <v>262</v>
      </c>
      <c r="D14" s="391">
        <v>-2.9670000000000001</v>
      </c>
      <c r="E14" s="391"/>
      <c r="F14" s="391">
        <v>-1.6020000000000001</v>
      </c>
      <c r="G14" s="391"/>
      <c r="H14" s="391">
        <v>-1.365</v>
      </c>
      <c r="I14" s="391"/>
      <c r="J14" s="391">
        <v>-1.696</v>
      </c>
      <c r="K14" s="391"/>
      <c r="L14" s="391">
        <v>-0.6</v>
      </c>
      <c r="M14" s="391">
        <v>2.1000000000000001E-2</v>
      </c>
      <c r="N14" s="391"/>
      <c r="O14" s="391">
        <v>-0.67500000000000004</v>
      </c>
      <c r="P14" s="391"/>
      <c r="Q14" s="391">
        <v>-1.7000000000000001E-2</v>
      </c>
      <c r="R14" s="307"/>
    </row>
    <row r="15" spans="1:18" ht="12" x14ac:dyDescent="0.3">
      <c r="A15" s="341">
        <v>4</v>
      </c>
      <c r="B15" s="427"/>
      <c r="C15" s="344" t="s">
        <v>223</v>
      </c>
      <c r="D15" s="391">
        <v>-2.3159999999999998</v>
      </c>
      <c r="E15" s="391"/>
      <c r="F15" s="391">
        <v>5.3999999999999999E-2</v>
      </c>
      <c r="G15" s="391"/>
      <c r="H15" s="391">
        <v>-2.371</v>
      </c>
      <c r="I15" s="391"/>
      <c r="J15" s="391">
        <v>6.0999999999999999E-2</v>
      </c>
      <c r="K15" s="391"/>
      <c r="L15" s="391">
        <v>-2.3849999999999998</v>
      </c>
      <c r="M15" s="391">
        <v>1.9E-2</v>
      </c>
      <c r="N15" s="391"/>
      <c r="O15" s="391">
        <v>-1.0999999999999999E-2</v>
      </c>
      <c r="P15" s="391"/>
      <c r="Q15" s="391">
        <v>1E-3</v>
      </c>
      <c r="R15" s="307"/>
    </row>
    <row r="16" spans="1:18" ht="12" x14ac:dyDescent="0.3">
      <c r="A16" s="341">
        <v>5</v>
      </c>
      <c r="B16" s="427"/>
      <c r="C16" s="344" t="s">
        <v>16</v>
      </c>
      <c r="D16" s="391">
        <v>-1.32</v>
      </c>
      <c r="E16" s="391"/>
      <c r="F16" s="391">
        <v>-0.67600000000000005</v>
      </c>
      <c r="G16" s="391"/>
      <c r="H16" s="391">
        <v>-0.64400000000000002</v>
      </c>
      <c r="I16" s="391"/>
      <c r="J16" s="391">
        <v>-0.27700000000000002</v>
      </c>
      <c r="K16" s="391"/>
      <c r="L16" s="391">
        <v>-0.121</v>
      </c>
      <c r="M16" s="391">
        <v>-7.4999999999999997E-2</v>
      </c>
      <c r="N16" s="391"/>
      <c r="O16" s="391">
        <v>-0.71099999999999997</v>
      </c>
      <c r="P16" s="391"/>
      <c r="Q16" s="391">
        <v>-0.13500000000000001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3.15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3.15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23" t="s">
        <v>1838</v>
      </c>
      <c r="G21" s="423"/>
      <c r="H21" s="423"/>
      <c r="I21" s="302"/>
      <c r="J21" s="423" t="s">
        <v>357</v>
      </c>
      <c r="K21" s="423"/>
      <c r="L21" s="423"/>
      <c r="M21" s="423"/>
      <c r="N21" s="423"/>
      <c r="O21" s="423"/>
      <c r="P21" s="423"/>
      <c r="Q21" s="423"/>
      <c r="R21" s="423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20" t="s">
        <v>244</v>
      </c>
      <c r="C23" s="342" t="s">
        <v>259</v>
      </c>
      <c r="D23" s="391">
        <v>69.662999999999997</v>
      </c>
      <c r="E23" s="391"/>
      <c r="F23" s="391">
        <v>18.471</v>
      </c>
      <c r="G23" s="391"/>
      <c r="H23" s="391">
        <v>51.192</v>
      </c>
      <c r="I23" s="391"/>
      <c r="J23" s="391">
        <v>8.5690000000000008</v>
      </c>
      <c r="K23" s="391"/>
      <c r="L23" s="391">
        <v>19.599</v>
      </c>
      <c r="M23" s="391">
        <v>5.8780000000000001</v>
      </c>
      <c r="N23" s="391"/>
      <c r="O23" s="391">
        <v>28.827000000000002</v>
      </c>
      <c r="P23" s="391"/>
      <c r="Q23" s="391">
        <v>6.7889999999999997</v>
      </c>
      <c r="R23" s="307"/>
    </row>
    <row r="24" spans="1:18" ht="12" x14ac:dyDescent="0.3">
      <c r="A24" s="341">
        <v>2</v>
      </c>
      <c r="B24" s="427"/>
      <c r="C24" s="342" t="s">
        <v>470</v>
      </c>
      <c r="D24" s="391">
        <v>88.396000000000001</v>
      </c>
      <c r="E24" s="391"/>
      <c r="F24" s="391">
        <v>23.766999999999999</v>
      </c>
      <c r="G24" s="391"/>
      <c r="H24" s="391">
        <v>64.63</v>
      </c>
      <c r="I24" s="391"/>
      <c r="J24" s="391">
        <v>15.804</v>
      </c>
      <c r="K24" s="391"/>
      <c r="L24" s="391">
        <v>23.661999999999999</v>
      </c>
      <c r="M24" s="391">
        <v>6.1630000000000003</v>
      </c>
      <c r="N24" s="391"/>
      <c r="O24" s="391">
        <v>16.266999999999999</v>
      </c>
      <c r="P24" s="391"/>
      <c r="Q24" s="391">
        <v>26.5</v>
      </c>
      <c r="R24" s="307"/>
    </row>
    <row r="25" spans="1:18" ht="12" x14ac:dyDescent="0.3">
      <c r="A25" s="341">
        <v>3</v>
      </c>
      <c r="B25" s="427"/>
      <c r="C25" s="342" t="s">
        <v>389</v>
      </c>
      <c r="D25" s="391">
        <v>216.321</v>
      </c>
      <c r="E25" s="391"/>
      <c r="F25" s="391">
        <v>102.634</v>
      </c>
      <c r="G25" s="391"/>
      <c r="H25" s="391">
        <v>113.687</v>
      </c>
      <c r="I25" s="391"/>
      <c r="J25" s="391">
        <v>49.234000000000002</v>
      </c>
      <c r="K25" s="391"/>
      <c r="L25" s="391">
        <v>66.293999999999997</v>
      </c>
      <c r="M25" s="391">
        <v>16.324999999999999</v>
      </c>
      <c r="N25" s="391"/>
      <c r="O25" s="391">
        <v>64.355000000000004</v>
      </c>
      <c r="P25" s="391"/>
      <c r="Q25" s="391">
        <v>20.113</v>
      </c>
      <c r="R25" s="307"/>
    </row>
    <row r="26" spans="1:18" ht="12" x14ac:dyDescent="0.3">
      <c r="A26" s="341">
        <v>4</v>
      </c>
      <c r="B26" s="427"/>
      <c r="C26" s="342" t="s">
        <v>250</v>
      </c>
      <c r="D26" s="391">
        <v>56.569000000000003</v>
      </c>
      <c r="E26" s="391"/>
      <c r="F26" s="391">
        <v>16.702000000000002</v>
      </c>
      <c r="G26" s="391"/>
      <c r="H26" s="391">
        <v>39.866999999999997</v>
      </c>
      <c r="I26" s="391"/>
      <c r="J26" s="391">
        <v>11.706</v>
      </c>
      <c r="K26" s="391"/>
      <c r="L26" s="391">
        <v>16.443999999999999</v>
      </c>
      <c r="M26" s="391">
        <v>3.7589999999999999</v>
      </c>
      <c r="N26" s="391"/>
      <c r="O26" s="391">
        <v>11.247999999999999</v>
      </c>
      <c r="P26" s="391"/>
      <c r="Q26" s="391">
        <v>13.411</v>
      </c>
      <c r="R26" s="307"/>
    </row>
    <row r="27" spans="1:18" ht="12" x14ac:dyDescent="0.3">
      <c r="A27" s="341">
        <v>5</v>
      </c>
      <c r="B27" s="422"/>
      <c r="C27" s="343" t="s">
        <v>35</v>
      </c>
      <c r="D27" s="392">
        <v>21.550999999999998</v>
      </c>
      <c r="E27" s="392"/>
      <c r="F27" s="392">
        <v>14.773</v>
      </c>
      <c r="G27" s="392"/>
      <c r="H27" s="392">
        <v>6.7779999999999996</v>
      </c>
      <c r="I27" s="392"/>
      <c r="J27" s="392">
        <v>9.1959999999999997</v>
      </c>
      <c r="K27" s="392"/>
      <c r="L27" s="392">
        <v>6.5640000000000001</v>
      </c>
      <c r="M27" s="392">
        <v>0.56899999999999995</v>
      </c>
      <c r="N27" s="392"/>
      <c r="O27" s="392">
        <v>4.2949999999999999</v>
      </c>
      <c r="P27" s="392"/>
      <c r="Q27" s="392">
        <v>0.92800000000000005</v>
      </c>
      <c r="R27" s="322"/>
    </row>
    <row r="28" spans="1:18" ht="12" x14ac:dyDescent="0.3">
      <c r="A28" s="341">
        <v>1</v>
      </c>
      <c r="B28" s="424" t="s">
        <v>257</v>
      </c>
      <c r="C28" s="395" t="s">
        <v>46</v>
      </c>
      <c r="D28" s="391">
        <v>30.972999999999999</v>
      </c>
      <c r="E28" s="391"/>
      <c r="F28" s="391">
        <v>3.51</v>
      </c>
      <c r="G28" s="391"/>
      <c r="H28" s="391">
        <v>27.463000000000001</v>
      </c>
      <c r="I28" s="391"/>
      <c r="J28" s="391">
        <v>4.53</v>
      </c>
      <c r="K28" s="391"/>
      <c r="L28" s="391">
        <v>6.2229999999999999</v>
      </c>
      <c r="M28" s="391">
        <v>1.853</v>
      </c>
      <c r="N28" s="391"/>
      <c r="O28" s="391">
        <v>12.484</v>
      </c>
      <c r="P28" s="391"/>
      <c r="Q28" s="391">
        <v>5.8840000000000003</v>
      </c>
      <c r="R28" s="307"/>
    </row>
    <row r="29" spans="1:18" ht="12" x14ac:dyDescent="0.3">
      <c r="A29" s="341">
        <v>2</v>
      </c>
      <c r="B29" s="427"/>
      <c r="C29" s="342" t="s">
        <v>253</v>
      </c>
      <c r="D29" s="391">
        <v>14.215999999999999</v>
      </c>
      <c r="E29" s="391"/>
      <c r="F29" s="391">
        <v>13.39</v>
      </c>
      <c r="G29" s="391"/>
      <c r="H29" s="391">
        <v>0.82599999999999996</v>
      </c>
      <c r="I29" s="391"/>
      <c r="J29" s="391">
        <v>3.762</v>
      </c>
      <c r="K29" s="391"/>
      <c r="L29" s="391">
        <v>5.94</v>
      </c>
      <c r="M29" s="391">
        <v>1.304</v>
      </c>
      <c r="N29" s="391"/>
      <c r="O29" s="391">
        <v>3.1030000000000002</v>
      </c>
      <c r="P29" s="391"/>
      <c r="Q29" s="391">
        <v>0.108</v>
      </c>
      <c r="R29" s="307"/>
    </row>
    <row r="30" spans="1:18" ht="12" x14ac:dyDescent="0.3">
      <c r="A30" s="341">
        <v>3</v>
      </c>
      <c r="B30" s="427"/>
      <c r="C30" s="342" t="s">
        <v>262</v>
      </c>
      <c r="D30" s="391">
        <v>10.07</v>
      </c>
      <c r="E30" s="391"/>
      <c r="F30" s="391">
        <v>5.3680000000000003</v>
      </c>
      <c r="G30" s="391"/>
      <c r="H30" s="391">
        <v>4.702</v>
      </c>
      <c r="I30" s="391"/>
      <c r="J30" s="391">
        <v>3.5550000000000002</v>
      </c>
      <c r="K30" s="391"/>
      <c r="L30" s="391">
        <v>2.7040000000000002</v>
      </c>
      <c r="M30" s="391">
        <v>0.59199999999999997</v>
      </c>
      <c r="N30" s="391"/>
      <c r="O30" s="391">
        <v>2.9620000000000002</v>
      </c>
      <c r="P30" s="391"/>
      <c r="Q30" s="391">
        <v>0.25800000000000001</v>
      </c>
      <c r="R30" s="307"/>
    </row>
    <row r="31" spans="1:18" ht="12" x14ac:dyDescent="0.3">
      <c r="A31" s="341">
        <v>4</v>
      </c>
      <c r="B31" s="427"/>
      <c r="C31" s="342" t="s">
        <v>223</v>
      </c>
      <c r="D31" s="391">
        <v>2.2850000000000001</v>
      </c>
      <c r="E31" s="391"/>
      <c r="F31" s="391">
        <v>0.70399999999999996</v>
      </c>
      <c r="G31" s="391"/>
      <c r="H31" s="391">
        <v>1.58</v>
      </c>
      <c r="I31" s="391"/>
      <c r="J31" s="391">
        <v>0.14000000000000001</v>
      </c>
      <c r="K31" s="391"/>
      <c r="L31" s="391">
        <v>1.6819999999999999</v>
      </c>
      <c r="M31" s="391">
        <v>0.04</v>
      </c>
      <c r="N31" s="391"/>
      <c r="O31" s="391">
        <v>0.39600000000000002</v>
      </c>
      <c r="P31" s="391"/>
      <c r="Q31" s="391">
        <v>2.7E-2</v>
      </c>
      <c r="R31" s="307"/>
    </row>
    <row r="32" spans="1:18" ht="12" x14ac:dyDescent="0.3">
      <c r="A32" s="341">
        <v>5</v>
      </c>
      <c r="B32" s="427"/>
      <c r="C32" s="344" t="s">
        <v>16</v>
      </c>
      <c r="D32" s="391">
        <v>13.670999999999999</v>
      </c>
      <c r="E32" s="391"/>
      <c r="F32" s="391">
        <v>3.7559999999999998</v>
      </c>
      <c r="G32" s="391"/>
      <c r="H32" s="391">
        <v>9.9149999999999991</v>
      </c>
      <c r="I32" s="391"/>
      <c r="J32" s="391">
        <v>0.92500000000000004</v>
      </c>
      <c r="K32" s="391"/>
      <c r="L32" s="391">
        <v>4.3979999999999997</v>
      </c>
      <c r="M32" s="391">
        <v>0.53500000000000003</v>
      </c>
      <c r="N32" s="391"/>
      <c r="O32" s="391">
        <v>6.1870000000000003</v>
      </c>
      <c r="P32" s="391"/>
      <c r="Q32" s="391">
        <v>1.6259999999999999</v>
      </c>
      <c r="R32" s="307"/>
    </row>
    <row r="33" spans="4:17" x14ac:dyDescent="0.35"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23" t="s">
        <v>1838</v>
      </c>
      <c r="H49" s="423"/>
      <c r="I49" s="423"/>
      <c r="J49" s="302"/>
      <c r="K49" s="423" t="s">
        <v>357</v>
      </c>
      <c r="L49" s="423"/>
      <c r="M49" s="423"/>
      <c r="N49" s="423"/>
      <c r="O49" s="423"/>
      <c r="P49" s="423"/>
      <c r="Q49" s="423"/>
      <c r="R49" s="423"/>
      <c r="S49" s="423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20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2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2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2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2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24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2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2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27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2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23" t="s">
        <v>1838</v>
      </c>
      <c r="H65" s="423"/>
      <c r="I65" s="423"/>
      <c r="J65" s="302"/>
      <c r="K65" s="423" t="s">
        <v>357</v>
      </c>
      <c r="L65" s="423"/>
      <c r="M65" s="423"/>
      <c r="N65" s="423"/>
      <c r="O65" s="423"/>
      <c r="P65" s="423"/>
      <c r="Q65" s="423"/>
      <c r="R65" s="423"/>
      <c r="S65" s="423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20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2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2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2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2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24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2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2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27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2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23" t="s">
        <v>1838</v>
      </c>
      <c r="H86" s="423"/>
      <c r="I86" s="423"/>
      <c r="J86" s="302"/>
      <c r="K86" s="423" t="s">
        <v>357</v>
      </c>
      <c r="L86" s="423"/>
      <c r="M86" s="423"/>
      <c r="N86" s="423"/>
      <c r="O86" s="423"/>
      <c r="P86" s="423"/>
      <c r="Q86" s="423"/>
      <c r="R86" s="423"/>
      <c r="S86" s="423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20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2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2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2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2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24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2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2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2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2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23" t="s">
        <v>1838</v>
      </c>
      <c r="H103" s="423"/>
      <c r="I103" s="423"/>
      <c r="J103" s="302"/>
      <c r="K103" s="423" t="s">
        <v>357</v>
      </c>
      <c r="L103" s="423"/>
      <c r="M103" s="423"/>
      <c r="N103" s="423"/>
      <c r="O103" s="423"/>
      <c r="P103" s="423"/>
      <c r="Q103" s="423"/>
      <c r="R103" s="423"/>
      <c r="S103" s="423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20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2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2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2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2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24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2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2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2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2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29" t="s">
        <v>344</v>
      </c>
      <c r="B1" s="429"/>
      <c r="C1" s="429"/>
      <c r="D1" s="429"/>
      <c r="E1" s="429"/>
      <c r="F1" s="429"/>
    </row>
    <row r="2" spans="1:39" s="20" customFormat="1" ht="18" customHeight="1" x14ac:dyDescent="0.4">
      <c r="A2" s="431" t="s">
        <v>345</v>
      </c>
      <c r="B2" s="431"/>
      <c r="C2" s="43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33">
        <f ca="1">TODAY()</f>
        <v>43999</v>
      </c>
      <c r="AH2" s="433"/>
      <c r="AI2" s="433"/>
    </row>
    <row r="3" spans="1:39" s="20" customFormat="1" ht="18" customHeight="1" x14ac:dyDescent="0.4">
      <c r="A3" s="431" t="s">
        <v>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30">
        <v>42248</v>
      </c>
      <c r="E5" s="430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34" t="s">
        <v>204</v>
      </c>
      <c r="F8" s="434"/>
      <c r="G8" s="434"/>
      <c r="H8" s="434"/>
      <c r="I8" s="43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35" t="s">
        <v>483</v>
      </c>
      <c r="L9" s="435"/>
      <c r="M9" s="435"/>
      <c r="N9" s="37"/>
      <c r="O9" s="435" t="s">
        <v>357</v>
      </c>
      <c r="P9" s="435"/>
      <c r="Q9" s="435"/>
      <c r="R9" s="435"/>
      <c r="S9" s="435"/>
      <c r="T9" s="157"/>
      <c r="U9" s="436" t="s">
        <v>484</v>
      </c>
      <c r="V9" s="436"/>
      <c r="W9" s="436"/>
      <c r="X9" s="436"/>
      <c r="Y9" s="436"/>
      <c r="Z9" s="436"/>
      <c r="AA9" s="436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38" t="s">
        <v>485</v>
      </c>
      <c r="P10" s="43"/>
      <c r="Q10" s="43" t="s">
        <v>486</v>
      </c>
      <c r="R10" s="43"/>
      <c r="S10" s="43" t="s">
        <v>487</v>
      </c>
      <c r="T10" s="43"/>
      <c r="U10" s="437"/>
      <c r="V10" s="437"/>
      <c r="W10" s="437"/>
      <c r="X10" s="437"/>
      <c r="Y10" s="437"/>
      <c r="Z10" s="437"/>
      <c r="AA10" s="437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9"/>
      <c r="P11" s="43"/>
      <c r="Q11" s="43"/>
      <c r="R11" s="43"/>
      <c r="S11" s="43"/>
      <c r="T11" s="43"/>
      <c r="U11" s="440" t="s">
        <v>488</v>
      </c>
      <c r="V11" s="43"/>
      <c r="W11" s="440" t="s">
        <v>489</v>
      </c>
      <c r="X11" s="43"/>
      <c r="Y11" s="442" t="s">
        <v>490</v>
      </c>
      <c r="Z11" s="158"/>
      <c r="AA11" s="443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9"/>
      <c r="V12" s="45"/>
      <c r="W12" s="441"/>
      <c r="X12" s="45"/>
      <c r="Y12" s="442"/>
      <c r="Z12" s="158"/>
      <c r="AA12" s="442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32" t="s">
        <v>379</v>
      </c>
      <c r="B196" s="432"/>
      <c r="C196" s="432"/>
      <c r="D196" s="432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44" t="s">
        <v>481</v>
      </c>
      <c r="H41" s="445"/>
      <c r="I41" s="445"/>
      <c r="J41" s="446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44" t="s">
        <v>481</v>
      </c>
      <c r="N143" s="445"/>
      <c r="O143" s="445"/>
      <c r="P143" s="446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47" t="s">
        <v>533</v>
      </c>
      <c r="B2" s="447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48" t="s">
        <v>535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49" t="s">
        <v>379</v>
      </c>
      <c r="B236" s="449"/>
      <c r="C236" s="449"/>
      <c r="D236" s="449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31" t="s">
        <v>504</v>
      </c>
      <c r="B1" s="431"/>
      <c r="C1" s="43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52" t="s">
        <v>505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53"/>
      <c r="B6" s="453"/>
      <c r="C6" s="453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50" t="s">
        <v>507</v>
      </c>
      <c r="F7" s="450"/>
      <c r="G7" s="450"/>
      <c r="H7" s="450"/>
      <c r="I7" s="45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0" t="s">
        <v>508</v>
      </c>
      <c r="L8" s="450"/>
      <c r="M8" s="450"/>
      <c r="N8" s="37"/>
      <c r="O8" s="450" t="s">
        <v>357</v>
      </c>
      <c r="P8" s="450"/>
      <c r="Q8" s="450"/>
      <c r="R8" s="450"/>
      <c r="S8" s="450"/>
      <c r="T8" s="37"/>
      <c r="U8" s="454"/>
      <c r="V8" s="454"/>
      <c r="W8" s="454"/>
      <c r="X8" s="454"/>
      <c r="Y8" s="454"/>
      <c r="Z8" s="454"/>
      <c r="AA8" s="454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0" t="s">
        <v>511</v>
      </c>
      <c r="V9" s="450"/>
      <c r="W9" s="450"/>
      <c r="X9" s="450"/>
      <c r="Y9" s="450"/>
      <c r="Z9" s="450"/>
      <c r="AA9" s="450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51" t="s">
        <v>379</v>
      </c>
      <c r="B247" s="451"/>
      <c r="C247" s="451"/>
      <c r="D247" s="451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51"/>
      <c r="C248" s="451"/>
      <c r="D248" s="451"/>
      <c r="E248" s="451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2020-06-17T12:48:56Z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-1114555141</vt:i4>
  </property>
  <property fmtid="{D5CDD505-2E9C-101B-9397-08002B2CF9AE}" pid="3" name="_NewReviewCycle">
    <vt:lpwstr/>
  </property>
  <property fmtid="{D5CDD505-2E9C-101B-9397-08002B2CF9AE}" pid="4" name="_EmailSubject">
    <vt:lpwstr>Consolidated Publication Q1 2020</vt:lpwstr>
  </property>
  <property fmtid="{D5CDD505-2E9C-101B-9397-08002B2CF9AE}" pid="5" name="_AuthorEmail">
    <vt:lpwstr>Andrew.Saunderson@bankofengland.gsi.gov.uk</vt:lpwstr>
  </property>
  <property fmtid="{D5CDD505-2E9C-101B-9397-08002B2CF9AE}" pid="6" name="_AuthorEmailDisplayName">
    <vt:lpwstr>Saunderson, Andrew</vt:lpwstr>
  </property>
  <property fmtid="{D5CDD505-2E9C-101B-9397-08002B2CF9AE}" pid="7" name="_PreviousAdHocReviewCycleID">
    <vt:i4>-1114555141</vt:i4>
  </property>
</Properties>
</file>