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xl/ctrlProps/ctrlProp67.xml" ContentType="application/vnd.ms-excel.controlproperties+xml"/>
  <Override PartName="/xl/ctrlProps/ctrlProp68.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72.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64.xml" ContentType="application/vnd.ms-excel.controlproperties+xml"/>
  <Override PartName="/xl/ctrlProps/ctrlProp73.xml" ContentType="application/vnd.ms-excel.controlproperties+xml"/>
  <Override PartName="/xl/ctrlProps/ctrlProp69.xml" ContentType="application/vnd.ms-excel.controlproperties+xml"/>
  <Override PartName="/xl/ctrlProps/ctrlProp60.xml" ContentType="application/vnd.ms-excel.controlproperties+xml"/>
  <Override PartName="/xl/ctrlProps/ctrlProp6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74.xml" ContentType="application/vnd.ms-excel.controlproperties+xml"/>
  <Override PartName="/xl/ctrlProps/ctrlProp61.xml" ContentType="application/vnd.ms-excel.controlproperties+xml"/>
  <Override PartName="/xl/ctrlProps/ctrlProp63.xml" ContentType="application/vnd.ms-excel.controlproperties+xml"/>
  <Override PartName="/xl/ctrlProps/ctrlProp78.xml" ContentType="application/vnd.ms-excel.controlproperties+xml"/>
  <Override PartName="/xl/ctrlProps/ctrlProp76.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88.xml" ContentType="application/vnd.ms-excel.controlproperties+xml"/>
  <Override PartName="/xl/ctrlProps/ctrlProp87.xml" ContentType="application/vnd.ms-excel.controlproperties+xml"/>
  <Override PartName="/xl/ctrlProps/ctrlProp86.xml" ContentType="application/vnd.ms-excel.controlproperties+xml"/>
  <Override PartName="/xl/ctrlProps/ctrlProp77.xml" ContentType="application/vnd.ms-excel.controlproperties+xml"/>
  <Override PartName="/xl/ctrlProps/ctrlProp52.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75.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43.xml" ContentType="application/vnd.ms-excel.controlproperties+xml"/>
  <Override PartName="/xl/ctrlProps/ctrlProp42.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790" yWindow="180" windowWidth="13605" windowHeight="12300" tabRatio="847"/>
  </bookViews>
  <sheets>
    <sheet name="Read Me" sheetId="20" r:id="rId1"/>
    <sheet name="Errors" sheetId="21" r:id="rId2"/>
    <sheet name="Front Page" sheetId="22" r:id="rId3"/>
    <sheet name="Quantitative questions" sheetId="26" r:id="rId4"/>
    <sheet name="Qualitative questions" sheetId="25" r:id="rId5"/>
  </sheets>
  <definedNames>
    <definedName name="_xlnm.Print_Area" localSheetId="1">Errors!$A$1:$M$17,Errors!$D$45</definedName>
    <definedName name="_xlnm.Print_Area" localSheetId="2">'Front Page'!$A$1:$L$40</definedName>
    <definedName name="_xlnm.Print_Area" localSheetId="4">'Qualitative questions'!$A$1:$P$91</definedName>
    <definedName name="_xlnm.Print_Area" localSheetId="3">'Quantitative questions'!$A$1:$K$102</definedName>
  </definedNames>
  <calcPr calcId="145621"/>
</workbook>
</file>

<file path=xl/calcChain.xml><?xml version="1.0" encoding="utf-8"?>
<calcChain xmlns="http://schemas.openxmlformats.org/spreadsheetml/2006/main">
  <c r="G20" i="26" l="1"/>
  <c r="G62" i="26"/>
  <c r="E85" i="26"/>
  <c r="G84" i="26"/>
  <c r="G85" i="26" s="1"/>
  <c r="F84" i="26"/>
  <c r="F85" i="26" s="1"/>
  <c r="P13" i="25"/>
  <c r="W13" i="25"/>
  <c r="H13" i="25"/>
  <c r="AE13" i="25"/>
  <c r="W16" i="25"/>
  <c r="H16" i="25" s="1"/>
  <c r="W19" i="25"/>
  <c r="H19" i="25" s="1"/>
  <c r="W22" i="25"/>
  <c r="H22" i="25" s="1"/>
  <c r="W25" i="25"/>
  <c r="H25" i="25" s="1"/>
  <c r="W28" i="25"/>
  <c r="H28" i="25" s="1"/>
  <c r="W40" i="25"/>
  <c r="H40" i="25" s="1"/>
  <c r="AE40" i="25"/>
  <c r="P40" i="25" s="1"/>
  <c r="W43" i="25"/>
  <c r="H43" i="25" s="1"/>
  <c r="W46" i="25"/>
  <c r="H46" i="25" s="1"/>
  <c r="W49" i="25"/>
  <c r="H49" i="25" s="1"/>
  <c r="W52" i="25"/>
  <c r="H52" i="25" s="1"/>
  <c r="W55" i="25"/>
  <c r="H55" i="25" s="1"/>
  <c r="H65" i="25"/>
  <c r="P65" i="25"/>
  <c r="H74" i="25"/>
  <c r="W84" i="25"/>
  <c r="H84" i="25" s="1"/>
  <c r="D12" i="26"/>
  <c r="E12" i="26"/>
  <c r="F12" i="26"/>
  <c r="G12" i="26"/>
  <c r="H12" i="26"/>
  <c r="I12" i="26"/>
  <c r="J12" i="26"/>
  <c r="K13" i="26"/>
  <c r="K14" i="26"/>
  <c r="K15" i="26"/>
  <c r="K16" i="26"/>
  <c r="K17" i="26"/>
  <c r="K18" i="26"/>
  <c r="Q18" i="26"/>
  <c r="D19" i="26"/>
  <c r="E19" i="26"/>
  <c r="F19" i="26"/>
  <c r="G19" i="26"/>
  <c r="H19" i="26"/>
  <c r="I19" i="26"/>
  <c r="J19" i="26"/>
  <c r="D20" i="26"/>
  <c r="E20" i="26"/>
  <c r="F20" i="26"/>
  <c r="H20" i="26"/>
  <c r="I20" i="26"/>
  <c r="J20" i="26"/>
  <c r="D21" i="26"/>
  <c r="E21" i="26"/>
  <c r="F21" i="26"/>
  <c r="G21" i="26"/>
  <c r="H21" i="26"/>
  <c r="I21" i="26"/>
  <c r="J21" i="26"/>
  <c r="D26" i="26"/>
  <c r="E26" i="26"/>
  <c r="F26" i="26"/>
  <c r="G26" i="26"/>
  <c r="H26" i="26"/>
  <c r="I26" i="26"/>
  <c r="J26" i="26"/>
  <c r="K27" i="26"/>
  <c r="K28" i="26"/>
  <c r="K29" i="26"/>
  <c r="K30" i="26"/>
  <c r="K31" i="26"/>
  <c r="K32" i="26"/>
  <c r="D33" i="26"/>
  <c r="E33" i="26"/>
  <c r="F33" i="26"/>
  <c r="G33" i="26"/>
  <c r="H33" i="26"/>
  <c r="I33" i="26"/>
  <c r="J33" i="26"/>
  <c r="D34" i="26"/>
  <c r="E34" i="26"/>
  <c r="F34" i="26"/>
  <c r="G34" i="26"/>
  <c r="H34" i="26"/>
  <c r="I34" i="26"/>
  <c r="J34" i="26"/>
  <c r="D35" i="26"/>
  <c r="E35" i="26"/>
  <c r="F35" i="26"/>
  <c r="G35" i="26"/>
  <c r="H35" i="26"/>
  <c r="I35" i="26"/>
  <c r="J35" i="26"/>
  <c r="D40" i="26"/>
  <c r="E40" i="26"/>
  <c r="F40" i="26"/>
  <c r="G40" i="26"/>
  <c r="H40" i="26"/>
  <c r="I40" i="26"/>
  <c r="J40" i="26"/>
  <c r="K41" i="26"/>
  <c r="K42" i="26"/>
  <c r="K43" i="26"/>
  <c r="K44" i="26"/>
  <c r="K45" i="26"/>
  <c r="K46" i="26"/>
  <c r="K47" i="26"/>
  <c r="K48" i="26"/>
  <c r="K49" i="26"/>
  <c r="K50" i="26"/>
  <c r="K51" i="26"/>
  <c r="K52" i="26"/>
  <c r="K53" i="26"/>
  <c r="K54" i="26"/>
  <c r="D57" i="26"/>
  <c r="E57" i="26"/>
  <c r="F57" i="26"/>
  <c r="G57" i="26"/>
  <c r="H57" i="26"/>
  <c r="I57" i="26"/>
  <c r="J57" i="26"/>
  <c r="D58" i="26"/>
  <c r="E58" i="26"/>
  <c r="F58" i="26"/>
  <c r="G58" i="26"/>
  <c r="H58" i="26"/>
  <c r="I58" i="26"/>
  <c r="J58" i="26"/>
  <c r="D59" i="26"/>
  <c r="E59" i="26"/>
  <c r="F59" i="26"/>
  <c r="G59" i="26"/>
  <c r="H59" i="26"/>
  <c r="I59" i="26"/>
  <c r="J59" i="26"/>
  <c r="D60" i="26"/>
  <c r="E60" i="26"/>
  <c r="F60" i="26"/>
  <c r="G60" i="26"/>
  <c r="H60" i="26"/>
  <c r="I60" i="26"/>
  <c r="J60" i="26"/>
  <c r="D61" i="26"/>
  <c r="D62" i="26" s="1"/>
  <c r="E61" i="26"/>
  <c r="E62" i="26" s="1"/>
  <c r="F61" i="26"/>
  <c r="F62" i="26" s="1"/>
  <c r="G61" i="26"/>
  <c r="H61" i="26"/>
  <c r="H62" i="26" s="1"/>
  <c r="I61" i="26"/>
  <c r="I62" i="26" s="1"/>
  <c r="J61" i="26"/>
  <c r="J62" i="26" s="1"/>
  <c r="D64" i="26"/>
  <c r="E64" i="26"/>
  <c r="F64" i="26"/>
  <c r="G64" i="26"/>
  <c r="H64" i="26"/>
  <c r="I64" i="26"/>
  <c r="J64" i="26"/>
  <c r="K65" i="26"/>
  <c r="K66" i="26"/>
  <c r="K64" i="26" s="1"/>
  <c r="B63" i="26" s="1"/>
  <c r="K67" i="26"/>
  <c r="K68" i="26"/>
  <c r="K69" i="26"/>
  <c r="K70" i="26"/>
  <c r="K71" i="26"/>
  <c r="K72" i="26"/>
  <c r="K73" i="26"/>
  <c r="K74" i="26"/>
  <c r="K75" i="26"/>
  <c r="K76" i="26"/>
  <c r="K77" i="26"/>
  <c r="K78" i="26"/>
  <c r="E79" i="26"/>
  <c r="D80" i="26"/>
  <c r="E80" i="26"/>
  <c r="F80" i="26"/>
  <c r="G80" i="26"/>
  <c r="H80" i="26"/>
  <c r="I80" i="26"/>
  <c r="J80" i="26"/>
  <c r="D81" i="26"/>
  <c r="E81" i="26"/>
  <c r="F81" i="26"/>
  <c r="G81" i="26"/>
  <c r="H81" i="26"/>
  <c r="I81" i="26"/>
  <c r="J81" i="26"/>
  <c r="D82" i="26"/>
  <c r="E82" i="26"/>
  <c r="F82" i="26"/>
  <c r="G82" i="26"/>
  <c r="H82" i="26"/>
  <c r="I82" i="26"/>
  <c r="J82" i="26"/>
  <c r="D83" i="26"/>
  <c r="E83" i="26"/>
  <c r="F83" i="26"/>
  <c r="G83" i="26"/>
  <c r="H83" i="26"/>
  <c r="I83" i="26"/>
  <c r="J83" i="26"/>
  <c r="D84" i="26"/>
  <c r="D85" i="26" s="1"/>
  <c r="E84" i="26"/>
  <c r="H84" i="26"/>
  <c r="H85" i="26" s="1"/>
  <c r="I84" i="26"/>
  <c r="I85" i="26" s="1"/>
  <c r="J84" i="26"/>
  <c r="J85" i="26" s="1"/>
  <c r="I92" i="26"/>
  <c r="D94" i="26"/>
  <c r="D56" i="26" s="1"/>
  <c r="E94" i="26"/>
  <c r="E56" i="26" s="1"/>
  <c r="F94" i="26"/>
  <c r="F56" i="26" s="1"/>
  <c r="G94" i="26"/>
  <c r="G56" i="26" s="1"/>
  <c r="H94" i="26"/>
  <c r="H56" i="26" s="1"/>
  <c r="I94" i="26"/>
  <c r="I56" i="26" s="1"/>
  <c r="J94" i="26"/>
  <c r="J56" i="26" s="1"/>
  <c r="D95" i="26"/>
  <c r="D79" i="26" s="1"/>
  <c r="E95" i="26"/>
  <c r="F95" i="26"/>
  <c r="F79" i="26" s="1"/>
  <c r="G95" i="26"/>
  <c r="G79" i="26" s="1"/>
  <c r="H95" i="26"/>
  <c r="H79" i="26" s="1"/>
  <c r="I95" i="26"/>
  <c r="I79" i="26" s="1"/>
  <c r="J95" i="26"/>
  <c r="J79" i="26" s="1"/>
  <c r="D102" i="26"/>
  <c r="E102" i="26"/>
  <c r="F102" i="26"/>
  <c r="F91" i="26" s="1"/>
  <c r="F55" i="26" s="1"/>
  <c r="G102" i="26"/>
  <c r="H102" i="26"/>
  <c r="I102" i="26"/>
  <c r="J102" i="26"/>
  <c r="J91" i="26" s="1"/>
  <c r="J55" i="26" s="1"/>
  <c r="D103" i="26"/>
  <c r="E103" i="26"/>
  <c r="F103" i="26"/>
  <c r="G103" i="26"/>
  <c r="H103" i="26"/>
  <c r="I103" i="26"/>
  <c r="J103" i="26"/>
  <c r="D104" i="26"/>
  <c r="E104" i="26"/>
  <c r="E92" i="26" s="1"/>
  <c r="F104" i="26"/>
  <c r="G104" i="26"/>
  <c r="H104" i="26"/>
  <c r="I104" i="26"/>
  <c r="J104" i="26"/>
  <c r="D105" i="26"/>
  <c r="E105" i="26"/>
  <c r="F105" i="26"/>
  <c r="G105" i="26"/>
  <c r="H105" i="26"/>
  <c r="I105" i="26"/>
  <c r="J105" i="26"/>
  <c r="K25" i="22"/>
  <c r="K26" i="22" s="1"/>
  <c r="K12" i="26" l="1"/>
  <c r="B11" i="26" s="1"/>
  <c r="K26" i="26"/>
  <c r="B25" i="26" s="1"/>
  <c r="H92" i="26"/>
  <c r="D92" i="26"/>
  <c r="G92" i="26"/>
  <c r="J92" i="26"/>
  <c r="F92" i="26"/>
  <c r="I91" i="26"/>
  <c r="I55" i="26" s="1"/>
  <c r="E91" i="26"/>
  <c r="E55" i="26" s="1"/>
  <c r="K40" i="26"/>
  <c r="H91" i="26"/>
  <c r="H55" i="26" s="1"/>
  <c r="D91" i="26"/>
  <c r="D55" i="26" s="1"/>
  <c r="G91" i="26"/>
  <c r="G55" i="26" s="1"/>
  <c r="B39" i="26"/>
  <c r="C7" i="25"/>
  <c r="F34" i="22"/>
  <c r="Q14" i="26" l="1"/>
  <c r="Q16" i="26"/>
  <c r="Q12" i="26"/>
  <c r="K86" i="26"/>
  <c r="Q17" i="26"/>
  <c r="Q15" i="26"/>
  <c r="Q13" i="26"/>
  <c r="Q7" i="25"/>
  <c r="F36" i="22" s="1"/>
  <c r="C88" i="25"/>
  <c r="Q19" i="26" l="1"/>
  <c r="C7" i="26" s="1"/>
  <c r="P7" i="26" s="1"/>
  <c r="C88" i="26" l="1"/>
  <c r="F35" i="22"/>
  <c r="B1" i="22" s="1"/>
</calcChain>
</file>

<file path=xl/sharedStrings.xml><?xml version="1.0" encoding="utf-8"?>
<sst xmlns="http://schemas.openxmlformats.org/spreadsheetml/2006/main" count="310" uniqueCount="189">
  <si>
    <t>Correspondent ID:</t>
  </si>
  <si>
    <t>Correspondent Name:</t>
  </si>
  <si>
    <t>Correspondent Address:</t>
  </si>
  <si>
    <t>Contact Name:</t>
  </si>
  <si>
    <t>Contact Number:</t>
  </si>
  <si>
    <t>Contact Email:</t>
  </si>
  <si>
    <t>Average daily turnover, £mn</t>
  </si>
  <si>
    <t>overnight</t>
  </si>
  <si>
    <t>Final maturity of assets/liabilities</t>
  </si>
  <si>
    <t>Type of activity</t>
  </si>
  <si>
    <t>Error Codes</t>
  </si>
  <si>
    <t>Validation</t>
  </si>
  <si>
    <t>Front Page</t>
  </si>
  <si>
    <t>TOTAL (£mn)</t>
  </si>
  <si>
    <t>1a</t>
  </si>
  <si>
    <t>1b</t>
  </si>
  <si>
    <t>1c</t>
  </si>
  <si>
    <t>1d</t>
  </si>
  <si>
    <t>1e</t>
  </si>
  <si>
    <t>1f</t>
  </si>
  <si>
    <t>2a</t>
  </si>
  <si>
    <t>2b</t>
  </si>
  <si>
    <t>2c</t>
  </si>
  <si>
    <t>2d</t>
  </si>
  <si>
    <t>2e</t>
  </si>
  <si>
    <t>3a</t>
  </si>
  <si>
    <t>3b</t>
  </si>
  <si>
    <t>3c</t>
  </si>
  <si>
    <t>3d</t>
  </si>
  <si>
    <t>3e</t>
  </si>
  <si>
    <t>3f</t>
  </si>
  <si>
    <t>3g</t>
  </si>
  <si>
    <t>3h</t>
  </si>
  <si>
    <t>4a</t>
  </si>
  <si>
    <t>4b</t>
  </si>
  <si>
    <t>4c</t>
  </si>
  <si>
    <t>4d</t>
  </si>
  <si>
    <t>4e</t>
  </si>
  <si>
    <t>4f</t>
  </si>
  <si>
    <t>4g</t>
  </si>
  <si>
    <t>4h</t>
  </si>
  <si>
    <t>The same</t>
  </si>
  <si>
    <t>Are bid-ask spreads…</t>
  </si>
  <si>
    <t>Is the number of dealers quoting…</t>
  </si>
  <si>
    <t>Is the average size of trades…</t>
  </si>
  <si>
    <t>Is the timeliness of settlement…</t>
  </si>
  <si>
    <t>Stayed the same</t>
  </si>
  <si>
    <t>Has the number of counterparties you trade with…</t>
  </si>
  <si>
    <t>Is the depth of the market…</t>
  </si>
  <si>
    <t>3 months to
&lt; 6 months</t>
  </si>
  <si>
    <t>1 month to
&lt; 3 months</t>
  </si>
  <si>
    <t>Tom-next to
&lt; 2 weeks</t>
  </si>
  <si>
    <t>2 weeks to
&lt; 1 month</t>
  </si>
  <si>
    <t>6 months to
&lt; 9 months</t>
  </si>
  <si>
    <t>9 months to
&lt; 1 year</t>
  </si>
  <si>
    <t>2f</t>
  </si>
  <si>
    <t>Repo type</t>
  </si>
  <si>
    <t>Collateral type</t>
  </si>
  <si>
    <t xml:space="preserve"> bilateral repo</t>
  </si>
  <si>
    <t xml:space="preserve"> tri-party repo</t>
  </si>
  <si>
    <t xml:space="preserve"> CCP repo</t>
  </si>
  <si>
    <t xml:space="preserve"> UBG-eligible collateral</t>
  </si>
  <si>
    <t xml:space="preserve"> other narrow collateral</t>
  </si>
  <si>
    <t xml:space="preserve"> other collateral</t>
  </si>
  <si>
    <t xml:space="preserve"> interbank deposits</t>
  </si>
  <si>
    <t xml:space="preserve"> other financial deposits</t>
  </si>
  <si>
    <t xml:space="preserve"> non-financials deposits</t>
  </si>
  <si>
    <t xml:space="preserve"> CP issuance</t>
  </si>
  <si>
    <t xml:space="preserve"> CD issuance</t>
  </si>
  <si>
    <t xml:space="preserve"> interbank loans</t>
  </si>
  <si>
    <t xml:space="preserve"> other financials loans</t>
  </si>
  <si>
    <t xml:space="preserve"> non-financials loans</t>
  </si>
  <si>
    <t xml:space="preserve"> other banks/b.socs' CP</t>
  </si>
  <si>
    <t xml:space="preserve"> other banks/b.socs' CDs</t>
  </si>
  <si>
    <t>5a</t>
  </si>
  <si>
    <t>5b</t>
  </si>
  <si>
    <t>5c</t>
  </si>
  <si>
    <t>5d</t>
  </si>
  <si>
    <t>5e</t>
  </si>
  <si>
    <t>5f</t>
  </si>
  <si>
    <t>6a</t>
  </si>
  <si>
    <t>6b</t>
  </si>
  <si>
    <t>6c</t>
  </si>
  <si>
    <t>6d</t>
  </si>
  <si>
    <t>6e</t>
  </si>
  <si>
    <t>6f</t>
  </si>
  <si>
    <t>End of page</t>
  </si>
  <si>
    <t>Survey continues below</t>
  </si>
  <si>
    <t>Market Function - Unsecured Market</t>
  </si>
  <si>
    <t>Market Function - Secured Market</t>
  </si>
  <si>
    <r>
      <t>E3</t>
    </r>
    <r>
      <rPr>
        <sz val="10"/>
        <rFont val="Arial"/>
        <family val="2"/>
      </rPr>
      <t>: Please enter the total number of trades for this maturity bucket.</t>
    </r>
  </si>
  <si>
    <r>
      <t>E4</t>
    </r>
    <r>
      <rPr>
        <sz val="10"/>
        <rFont val="Arial"/>
        <family val="2"/>
      </rPr>
      <t>: You have filled in the number of trades but there is no corresponding activity in this maturity bucket.</t>
    </r>
  </si>
  <si>
    <t>E1</t>
  </si>
  <si>
    <t>E2</t>
  </si>
  <si>
    <t>E3</t>
  </si>
  <si>
    <t>E4</t>
  </si>
  <si>
    <t>E5</t>
  </si>
  <si>
    <t>No. of blanks</t>
  </si>
  <si>
    <t>Total</t>
  </si>
  <si>
    <t>Invalid data are highlighted red and an error message with a number is displayed as follows:</t>
  </si>
  <si>
    <r>
      <t>E1</t>
    </r>
    <r>
      <rPr>
        <sz val="10"/>
        <rFont val="Arial"/>
        <family val="2"/>
      </rPr>
      <t>: The sum of items b-d in this section should equal the sum of items e-g in this section, subject to a rounding error of £5mn.</t>
    </r>
  </si>
  <si>
    <r>
      <t>E2</t>
    </r>
    <r>
      <rPr>
        <sz val="10"/>
        <rFont val="Arial"/>
        <family val="2"/>
      </rPr>
      <t>: The value for interbank activity is greater than the total activity at this maturity.</t>
    </r>
  </si>
  <si>
    <r>
      <t>E5</t>
    </r>
    <r>
      <rPr>
        <sz val="10"/>
        <rFont val="Arial"/>
        <family val="2"/>
      </rPr>
      <t>:</t>
    </r>
    <r>
      <rPr>
        <sz val="10"/>
        <rFont val="Arial"/>
        <family val="2"/>
      </rPr>
      <t xml:space="preserve"> There are negative numbers or text values entered.</t>
    </r>
  </si>
  <si>
    <t>Quantitative questions</t>
  </si>
  <si>
    <t>Qualitative questions</t>
  </si>
  <si>
    <t>If you are not active in this market, please check this box:</t>
  </si>
  <si>
    <t>Daily average number of trades</t>
  </si>
  <si>
    <t>Daily average number of trades (deposits only)</t>
  </si>
  <si>
    <t>Daily average number of trades (loans only)</t>
  </si>
  <si>
    <t>7a</t>
  </si>
  <si>
    <t>8a</t>
  </si>
  <si>
    <t>Unsecured market - coverage</t>
  </si>
  <si>
    <t>Secured market - coverage</t>
  </si>
  <si>
    <t>of which interbank (excluding CCP repo)</t>
  </si>
  <si>
    <t xml:space="preserve"> Much tighter</t>
  </si>
  <si>
    <t>Much wider</t>
  </si>
  <si>
    <t>Much higher</t>
  </si>
  <si>
    <t>Much lower</t>
  </si>
  <si>
    <t>Much larger</t>
  </si>
  <si>
    <t>Much smaller</t>
  </si>
  <si>
    <t>Much better</t>
  </si>
  <si>
    <t>Much worse</t>
  </si>
  <si>
    <t>Much increased</t>
  </si>
  <si>
    <t>Much decreased</t>
  </si>
  <si>
    <t>Somewhat tighter</t>
  </si>
  <si>
    <t>5g</t>
  </si>
  <si>
    <t>6g</t>
  </si>
  <si>
    <t>Somewhat higher</t>
  </si>
  <si>
    <t>Somewhat larger</t>
  </si>
  <si>
    <t>Somewhat better</t>
  </si>
  <si>
    <t>Somewhat increased</t>
  </si>
  <si>
    <t>Somewhat wider</t>
  </si>
  <si>
    <t>Somewhat lower</t>
  </si>
  <si>
    <t>Somewhat smaller</t>
  </si>
  <si>
    <t>Somewhat worse</t>
  </si>
  <si>
    <t>Somewhat decreased</t>
  </si>
  <si>
    <t>Compared with six months ago, and based on the experience of your own institution only:</t>
  </si>
  <si>
    <t>At the end of the reference period, how well was the unsecured market functioning overall?  (Answer on  a scale of 1-5, where 5=very well)</t>
  </si>
  <si>
    <t>Type(s) and approximate size of unsecured sterling money market business not captured in your quantative return</t>
  </si>
  <si>
    <r>
      <t xml:space="preserve">Approximate percentage of your institution's global secured sterling money market transactions </t>
    </r>
    <r>
      <rPr>
        <i/>
        <sz val="10"/>
        <rFont val="Arial"/>
        <family val="2"/>
      </rPr>
      <t>not</t>
    </r>
    <r>
      <rPr>
        <sz val="10"/>
        <rFont val="Arial"/>
        <family val="2"/>
      </rPr>
      <t xml:space="preserve"> conducted via your main London (or UK) desk(s)</t>
    </r>
  </si>
  <si>
    <r>
      <t xml:space="preserve">Approximate percentage of your institution's global unsecured sterling money market transactions </t>
    </r>
    <r>
      <rPr>
        <i/>
        <sz val="10"/>
        <rFont val="Arial"/>
        <family val="2"/>
      </rPr>
      <t xml:space="preserve">not </t>
    </r>
    <r>
      <rPr>
        <sz val="10"/>
        <rFont val="Arial"/>
        <family val="2"/>
      </rPr>
      <t>conducted via your main London (or UK) desk(s)</t>
    </r>
  </si>
  <si>
    <t>Type(s) and approximate size of secured sterling money market business not captured in your quantative return</t>
  </si>
  <si>
    <t>tick count</t>
  </si>
  <si>
    <t>5gt</t>
  </si>
  <si>
    <t>5at</t>
  </si>
  <si>
    <t>5bt</t>
  </si>
  <si>
    <t>5ct</t>
  </si>
  <si>
    <t>5dt</t>
  </si>
  <si>
    <t>5et</t>
  </si>
  <si>
    <t>5ft</t>
  </si>
  <si>
    <t>6at</t>
  </si>
  <si>
    <t>6bt</t>
  </si>
  <si>
    <t>6ct</t>
  </si>
  <si>
    <t>6dt</t>
  </si>
  <si>
    <t>6et</t>
  </si>
  <si>
    <t>6ft</t>
  </si>
  <si>
    <t>7at</t>
  </si>
  <si>
    <t>8at</t>
  </si>
  <si>
    <t>6gt</t>
  </si>
  <si>
    <t>At the end of the reference period, how well was the secured market functioning overall?              (Answer on  a scale of 1-5, where 5=very well)</t>
  </si>
  <si>
    <t>Specific factors influencing results</t>
  </si>
  <si>
    <t>Comments on overall market functioning:</t>
  </si>
  <si>
    <t>Approximate percentage of turnover where there is uncertainty over the nature of the counterparty</t>
  </si>
  <si>
    <t>9a</t>
  </si>
  <si>
    <t>9at</t>
  </si>
  <si>
    <t>Please provide comment on any areas where there has been difficulty completing the survey, in particular, regards the categorisation of counterparties.</t>
  </si>
  <si>
    <r>
      <t xml:space="preserve">Compared with 6 months ago, is the </t>
    </r>
    <r>
      <rPr>
        <b/>
        <sz val="10"/>
        <rFont val="Arial"/>
        <family val="2"/>
      </rPr>
      <t>number</t>
    </r>
    <r>
      <rPr>
        <sz val="10"/>
        <rFont val="Arial"/>
        <family val="2"/>
      </rPr>
      <t xml:space="preserve"> of banks with which you hold credit limits to lend unsecured...</t>
    </r>
  </si>
  <si>
    <t>- of which is DBV</t>
  </si>
  <si>
    <t>- of which is Term DBV</t>
  </si>
  <si>
    <t>- other</t>
  </si>
  <si>
    <t>Legal entities reported in survey:</t>
  </si>
  <si>
    <t>3bi</t>
  </si>
  <si>
    <t>3bii</t>
  </si>
  <si>
    <t>3biii</t>
  </si>
  <si>
    <t>3di</t>
  </si>
  <si>
    <t>3dii</t>
  </si>
  <si>
    <t>3diii</t>
  </si>
  <si>
    <t>4bi</t>
  </si>
  <si>
    <t>4bii</t>
  </si>
  <si>
    <t>4biii</t>
  </si>
  <si>
    <t>4di</t>
  </si>
  <si>
    <t>4dii</t>
  </si>
  <si>
    <t>4diii</t>
  </si>
  <si>
    <t>E6</t>
  </si>
  <si>
    <r>
      <t>E6</t>
    </r>
    <r>
      <rPr>
        <sz val="10"/>
        <rFont val="Arial"/>
        <family val="2"/>
      </rPr>
      <t>: The sum of the breakdown of repo by 'repo type' does not equal the breakdown by 'collateral type'.</t>
    </r>
  </si>
  <si>
    <r>
      <rPr>
        <b/>
        <sz val="10"/>
        <color indexed="53"/>
        <rFont val="Arial"/>
        <family val="2"/>
      </rPr>
      <t>E8:</t>
    </r>
    <r>
      <rPr>
        <sz val="10"/>
        <color indexed="53"/>
        <rFont val="Arial"/>
        <family val="2"/>
      </rPr>
      <t xml:space="preserve"> </t>
    </r>
    <r>
      <rPr>
        <sz val="10"/>
        <rFont val="Arial"/>
        <family val="2"/>
      </rPr>
      <t>The sum of settlement mechanism breakdown doesn’t equal the bilateral/CCP repo value.</t>
    </r>
  </si>
  <si>
    <t>Bank of England MMLC Sterling Money Market Survey</t>
  </si>
  <si>
    <r>
      <rPr>
        <b/>
        <sz val="10"/>
        <color rgb="FFFF6600"/>
        <rFont val="Arial"/>
        <family val="2"/>
      </rPr>
      <t>E7</t>
    </r>
    <r>
      <rPr>
        <b/>
        <sz val="10"/>
        <color indexed="53"/>
        <rFont val="Arial"/>
        <family val="2"/>
      </rPr>
      <t>:</t>
    </r>
    <r>
      <rPr>
        <sz val="10"/>
        <rFont val="Arial"/>
        <family val="2"/>
      </rPr>
      <t xml:space="preserve"> No value has been specified for the settlement mechanism breakdown. Please complete this section where data are easily/readily available from internal systems (i.e. on a 'best endeavours' basis).</t>
    </r>
  </si>
  <si>
    <t>Settlement mechanism "best efforts" codes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</si>
</sst>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 yyyy"/>
    <numFmt numFmtId="165" formatCode="0.0000"/>
    <numFmt numFmtId="166" formatCode="0.0000_ ;[Red]\-0.0000\ "/>
  </numFmts>
  <fonts count="26" x14ac:knownFonts="1">
    <font>
      <sz val="10"/>
      <name val="Arial"/>
    </font>
    <font>
      <sz val="8"/>
      <name val="Arial"/>
      <family val="2"/>
    </font>
    <font>
      <sz val="16"/>
      <name val="Arial"/>
      <family val="2"/>
    </font>
    <font>
      <sz val="10"/>
      <color indexed="10"/>
      <name val="Arial"/>
      <family val="2"/>
    </font>
    <font>
      <b/>
      <sz val="10"/>
      <name val="Arial"/>
      <family val="2"/>
    </font>
    <font>
      <sz val="9"/>
      <name val="Arial"/>
      <family val="2"/>
    </font>
    <font>
      <b/>
      <sz val="14"/>
      <name val="Arial"/>
      <family val="2"/>
    </font>
    <font>
      <b/>
      <sz val="10"/>
      <color indexed="10"/>
      <name val="Arial"/>
      <family val="2"/>
    </font>
    <font>
      <sz val="10"/>
      <name val="Arial"/>
      <family val="2"/>
    </font>
    <font>
      <b/>
      <u/>
      <sz val="10"/>
      <color indexed="10"/>
      <name val="Arial"/>
      <family val="2"/>
    </font>
    <font>
      <b/>
      <sz val="14"/>
      <color indexed="48"/>
      <name val="Arial"/>
      <family val="2"/>
    </font>
    <font>
      <sz val="18"/>
      <color indexed="48"/>
      <name val="Arial"/>
      <family val="2"/>
    </font>
    <font>
      <sz val="10"/>
      <color indexed="48"/>
      <name val="Arial"/>
      <family val="2"/>
    </font>
    <font>
      <b/>
      <sz val="12"/>
      <name val="Arial"/>
      <family val="2"/>
    </font>
    <font>
      <i/>
      <sz val="10"/>
      <name val="Arial"/>
      <family val="2"/>
    </font>
    <font>
      <sz val="12"/>
      <name val="Arial"/>
      <family val="2"/>
    </font>
    <font>
      <b/>
      <u/>
      <sz val="12"/>
      <color indexed="10"/>
      <name val="Arial"/>
      <family val="2"/>
    </font>
    <font>
      <sz val="10"/>
      <name val="Wingdings"/>
      <charset val="2"/>
    </font>
    <font>
      <b/>
      <u/>
      <sz val="12"/>
      <name val="Arial"/>
      <family val="2"/>
    </font>
    <font>
      <b/>
      <sz val="12"/>
      <color indexed="10"/>
      <name val="Arial"/>
      <family val="2"/>
    </font>
    <font>
      <sz val="11"/>
      <name val="Arial"/>
      <family val="2"/>
    </font>
    <font>
      <b/>
      <sz val="10"/>
      <color indexed="53"/>
      <name val="Arial"/>
      <family val="2"/>
    </font>
    <font>
      <sz val="10"/>
      <color indexed="53"/>
      <name val="Arial"/>
      <family val="2"/>
    </font>
    <font>
      <sz val="10"/>
      <color theme="1"/>
      <name val="Arial"/>
      <family val="2"/>
    </font>
    <font>
      <b/>
      <sz val="10"/>
      <color rgb="FFFF6600"/>
      <name val="Arial"/>
      <family val="2"/>
    </font>
    <font>
      <b/>
      <u/>
      <sz val="12"/>
      <color rgb="FFFF6600"/>
      <name val="Arial"/>
      <family val="2"/>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48"/>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theme="0" tint="-4.9989318521683403E-2"/>
        <bgColor indexed="64"/>
      </patternFill>
    </fill>
  </fills>
  <borders count="27">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s>
  <cellStyleXfs count="2">
    <xf numFmtId="0" fontId="0" fillId="0" borderId="0"/>
    <xf numFmtId="0" fontId="8" fillId="0" borderId="0"/>
  </cellStyleXfs>
  <cellXfs count="246">
    <xf numFmtId="0" fontId="0" fillId="0" borderId="0" xfId="0"/>
    <xf numFmtId="0" fontId="0" fillId="2" borderId="0" xfId="0" applyFill="1" applyProtection="1">
      <protection hidden="1"/>
    </xf>
    <xf numFmtId="0" fontId="0" fillId="2" borderId="1" xfId="0" applyFill="1" applyBorder="1" applyProtection="1">
      <protection hidden="1"/>
    </xf>
    <xf numFmtId="0" fontId="0" fillId="2" borderId="2" xfId="0" applyFill="1" applyBorder="1" applyProtection="1">
      <protection hidden="1"/>
    </xf>
    <xf numFmtId="164" fontId="0" fillId="2" borderId="0" xfId="0" applyNumberFormat="1" applyFill="1" applyAlignment="1" applyProtection="1">
      <protection hidden="1"/>
    </xf>
    <xf numFmtId="0" fontId="0" fillId="2" borderId="3" xfId="0" applyFill="1" applyBorder="1" applyProtection="1">
      <protection hidden="1"/>
    </xf>
    <xf numFmtId="0" fontId="0" fillId="2" borderId="4" xfId="0" applyFill="1" applyBorder="1" applyProtection="1">
      <protection hidden="1"/>
    </xf>
    <xf numFmtId="0" fontId="0" fillId="2" borderId="0" xfId="0" applyFill="1" applyBorder="1" applyProtection="1">
      <protection hidden="1"/>
    </xf>
    <xf numFmtId="0" fontId="9" fillId="2" borderId="0" xfId="0" applyFont="1" applyFill="1" applyBorder="1" applyProtection="1">
      <protection hidden="1"/>
    </xf>
    <xf numFmtId="0" fontId="4" fillId="2" borderId="0" xfId="0" applyFont="1" applyFill="1" applyBorder="1" applyProtection="1">
      <protection hidden="1"/>
    </xf>
    <xf numFmtId="0" fontId="7" fillId="0" borderId="0"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12" fillId="2" borderId="0" xfId="0" applyFont="1" applyFill="1" applyProtection="1">
      <protection hidden="1"/>
    </xf>
    <xf numFmtId="0" fontId="0" fillId="2" borderId="5" xfId="0"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0" fillId="2" borderId="0" xfId="0" applyFill="1" applyBorder="1" applyAlignment="1" applyProtection="1">
      <alignment wrapText="1"/>
      <protection hidden="1"/>
    </xf>
    <xf numFmtId="0" fontId="0" fillId="2" borderId="11" xfId="0" applyFill="1" applyBorder="1" applyProtection="1">
      <protection hidden="1"/>
    </xf>
    <xf numFmtId="0" fontId="0" fillId="2" borderId="12" xfId="0" applyFill="1" applyBorder="1" applyProtection="1">
      <protection hidden="1"/>
    </xf>
    <xf numFmtId="0" fontId="3" fillId="2" borderId="0" xfId="0" applyFont="1" applyFill="1" applyBorder="1" applyProtection="1">
      <protection hidden="1"/>
    </xf>
    <xf numFmtId="0" fontId="0" fillId="2" borderId="0" xfId="0" applyFill="1" applyAlignment="1" applyProtection="1">
      <alignment horizontal="center"/>
      <protection hidden="1"/>
    </xf>
    <xf numFmtId="0" fontId="0" fillId="2" borderId="0" xfId="0" applyFill="1" applyProtection="1">
      <protection locked="0" hidden="1"/>
    </xf>
    <xf numFmtId="2" fontId="0" fillId="2" borderId="0" xfId="0" applyNumberFormat="1" applyFill="1" applyProtection="1">
      <protection hidden="1"/>
    </xf>
    <xf numFmtId="0" fontId="0" fillId="2" borderId="0" xfId="0" applyNumberFormat="1" applyFill="1" applyAlignment="1" applyProtection="1">
      <protection hidden="1"/>
    </xf>
    <xf numFmtId="0" fontId="0" fillId="2" borderId="0" xfId="0" applyFill="1" applyBorder="1" applyAlignment="1" applyProtection="1">
      <alignment horizontal="left" vertical="top"/>
      <protection hidden="1"/>
    </xf>
    <xf numFmtId="0" fontId="0" fillId="2" borderId="13" xfId="0" applyFill="1" applyBorder="1" applyAlignment="1" applyProtection="1">
      <alignment horizontal="center" vertical="center"/>
      <protection locked="0"/>
    </xf>
    <xf numFmtId="0" fontId="0" fillId="2" borderId="0" xfId="0" applyFill="1" applyAlignment="1" applyProtection="1">
      <alignment horizontal="center"/>
    </xf>
    <xf numFmtId="0" fontId="0" fillId="2" borderId="0" xfId="0" applyFill="1" applyProtection="1"/>
    <xf numFmtId="0" fontId="0" fillId="2" borderId="14" xfId="0" applyFill="1" applyBorder="1" applyProtection="1"/>
    <xf numFmtId="0" fontId="0" fillId="2" borderId="1" xfId="0" applyFill="1" applyBorder="1" applyProtection="1"/>
    <xf numFmtId="0" fontId="0" fillId="2" borderId="2" xfId="0" applyFill="1" applyBorder="1" applyProtection="1"/>
    <xf numFmtId="0" fontId="0" fillId="2" borderId="0" xfId="0" applyFill="1" applyBorder="1" applyProtection="1"/>
    <xf numFmtId="49" fontId="6" fillId="2" borderId="0" xfId="0" applyNumberFormat="1" applyFont="1" applyFill="1" applyBorder="1" applyAlignment="1" applyProtection="1"/>
    <xf numFmtId="49" fontId="4" fillId="2" borderId="0" xfId="0" applyNumberFormat="1" applyFont="1" applyFill="1" applyAlignment="1" applyProtection="1"/>
    <xf numFmtId="164" fontId="6" fillId="2" borderId="0" xfId="0" applyNumberFormat="1" applyFont="1" applyFill="1" applyBorder="1" applyAlignment="1" applyProtection="1"/>
    <xf numFmtId="164" fontId="0" fillId="2" borderId="0" xfId="0" applyNumberFormat="1" applyFill="1" applyAlignment="1" applyProtection="1"/>
    <xf numFmtId="0" fontId="0" fillId="2" borderId="15" xfId="0" applyFill="1" applyBorder="1" applyProtection="1"/>
    <xf numFmtId="0" fontId="0" fillId="2" borderId="3" xfId="0" applyFill="1" applyBorder="1" applyProtection="1"/>
    <xf numFmtId="0" fontId="0" fillId="2" borderId="4" xfId="0" applyFill="1" applyBorder="1" applyProtection="1"/>
    <xf numFmtId="0" fontId="0" fillId="2" borderId="0" xfId="0" applyFill="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xf numFmtId="0" fontId="0" fillId="2" borderId="0" xfId="0" applyFill="1" applyAlignment="1" applyProtection="1">
      <alignment horizontal="center" vertical="center"/>
      <protection hidden="1"/>
    </xf>
    <xf numFmtId="164" fontId="0" fillId="2" borderId="0" xfId="0" applyNumberFormat="1" applyFill="1" applyAlignment="1" applyProtection="1">
      <alignment horizontal="center" vertical="center"/>
    </xf>
    <xf numFmtId="0" fontId="15" fillId="0" borderId="0" xfId="0" applyFont="1" applyFill="1" applyBorder="1" applyAlignment="1" applyProtection="1"/>
    <xf numFmtId="0" fontId="16" fillId="2" borderId="0" xfId="0" applyFont="1" applyFill="1" applyBorder="1"/>
    <xf numFmtId="0" fontId="0" fillId="2" borderId="0" xfId="0" applyFill="1" applyBorder="1"/>
    <xf numFmtId="0" fontId="7" fillId="2" borderId="0" xfId="0" applyFont="1" applyFill="1" applyBorder="1"/>
    <xf numFmtId="0" fontId="14" fillId="2" borderId="0" xfId="0" applyFont="1" applyFill="1" applyAlignment="1" applyProtection="1">
      <alignment horizontal="center"/>
    </xf>
    <xf numFmtId="0" fontId="17" fillId="2" borderId="0" xfId="0" applyFont="1" applyFill="1" applyProtection="1"/>
    <xf numFmtId="164" fontId="14" fillId="2" borderId="0" xfId="0" applyNumberFormat="1" applyFont="1" applyFill="1" applyAlignment="1" applyProtection="1"/>
    <xf numFmtId="0" fontId="0" fillId="2" borderId="0" xfId="0" applyFill="1" applyBorder="1" applyAlignment="1" applyProtection="1">
      <alignment vertical="center"/>
    </xf>
    <xf numFmtId="0" fontId="13" fillId="2" borderId="0" xfId="0" applyFont="1" applyFill="1" applyAlignment="1" applyProtection="1">
      <alignment vertical="center"/>
      <protection hidden="1"/>
    </xf>
    <xf numFmtId="0" fontId="7" fillId="2" borderId="0" xfId="0" applyFont="1" applyFill="1" applyBorder="1" applyAlignment="1" applyProtection="1">
      <alignment horizontal="center" vertical="center" wrapText="1"/>
      <protection hidden="1"/>
    </xf>
    <xf numFmtId="0" fontId="20" fillId="3" borderId="11" xfId="0" applyFont="1" applyFill="1" applyBorder="1" applyAlignment="1" applyProtection="1">
      <alignment horizontal="center" wrapText="1"/>
    </xf>
    <xf numFmtId="0" fontId="20" fillId="3" borderId="16" xfId="0" applyFont="1" applyFill="1" applyBorder="1" applyAlignment="1" applyProtection="1">
      <alignment horizontal="center" wrapText="1"/>
    </xf>
    <xf numFmtId="0" fontId="15" fillId="4" borderId="17" xfId="0" applyFont="1" applyFill="1" applyBorder="1" applyAlignment="1" applyProtection="1">
      <alignment wrapText="1"/>
    </xf>
    <xf numFmtId="0" fontId="20" fillId="3" borderId="13"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3" fillId="3" borderId="13" xfId="0" applyFont="1" applyFill="1" applyBorder="1" applyAlignment="1" applyProtection="1">
      <alignment horizontal="left" vertical="center" wrapText="1"/>
    </xf>
    <xf numFmtId="0" fontId="0" fillId="2" borderId="0" xfId="0" applyFill="1"/>
    <xf numFmtId="0" fontId="0" fillId="2" borderId="0" xfId="0" applyNumberFormat="1" applyFill="1" applyProtection="1">
      <protection hidden="1"/>
    </xf>
    <xf numFmtId="0" fontId="8" fillId="2" borderId="0" xfId="0" applyFont="1" applyFill="1" applyAlignment="1" applyProtection="1">
      <alignment horizontal="center"/>
    </xf>
    <xf numFmtId="0" fontId="0" fillId="0" borderId="0" xfId="0" applyAlignment="1">
      <alignment horizontal="center"/>
    </xf>
    <xf numFmtId="0" fontId="8" fillId="2" borderId="0" xfId="0" applyFont="1" applyFill="1" applyBorder="1" applyProtection="1"/>
    <xf numFmtId="0" fontId="8" fillId="2" borderId="0" xfId="0" applyFont="1" applyFill="1" applyAlignment="1" applyProtection="1">
      <alignment horizontal="center" vertical="center"/>
    </xf>
    <xf numFmtId="0" fontId="8" fillId="2" borderId="0" xfId="0" applyFont="1" applyFill="1" applyBorder="1" applyAlignment="1" applyProtection="1">
      <alignment horizontal="center"/>
    </xf>
    <xf numFmtId="0" fontId="8" fillId="2" borderId="0" xfId="0" applyFont="1" applyFill="1" applyProtection="1">
      <protection hidden="1"/>
    </xf>
    <xf numFmtId="0" fontId="8" fillId="4" borderId="13" xfId="0" applyFont="1" applyFill="1" applyBorder="1" applyAlignment="1" applyProtection="1">
      <alignment horizontal="center" vertical="center" wrapText="1"/>
    </xf>
    <xf numFmtId="0" fontId="7" fillId="0" borderId="0" xfId="0" applyFont="1" applyFill="1" applyBorder="1"/>
    <xf numFmtId="0" fontId="7" fillId="2" borderId="0" xfId="0" applyFont="1" applyFill="1"/>
    <xf numFmtId="0" fontId="3" fillId="2" borderId="12" xfId="0" applyFont="1" applyFill="1" applyBorder="1" applyProtection="1">
      <protection hidden="1"/>
    </xf>
    <xf numFmtId="0" fontId="3" fillId="2" borderId="0" xfId="0" applyFont="1" applyFill="1" applyProtection="1">
      <protection hidden="1"/>
    </xf>
    <xf numFmtId="0" fontId="0" fillId="0" borderId="0"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0" fontId="18" fillId="2" borderId="0" xfId="0" applyFont="1" applyFill="1" applyAlignment="1" applyProtection="1">
      <alignment horizontal="center" vertical="center"/>
      <protection hidden="1"/>
    </xf>
    <xf numFmtId="0" fontId="15"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8" fillId="2" borderId="0" xfId="0" applyFont="1" applyFill="1" applyAlignment="1" applyProtection="1">
      <alignment vertical="center"/>
      <protection hidden="1"/>
    </xf>
    <xf numFmtId="0" fontId="0" fillId="9" borderId="0" xfId="0" applyFill="1" applyBorder="1" applyProtection="1">
      <protection hidden="1"/>
    </xf>
    <xf numFmtId="0" fontId="0" fillId="9" borderId="0" xfId="0" applyFill="1" applyBorder="1" applyAlignment="1" applyProtection="1">
      <alignment wrapText="1"/>
      <protection hidden="1"/>
    </xf>
    <xf numFmtId="0" fontId="8" fillId="9" borderId="0" xfId="0" applyFont="1" applyFill="1" applyBorder="1" applyAlignment="1" applyProtection="1">
      <alignment wrapText="1"/>
      <protection hidden="1"/>
    </xf>
    <xf numFmtId="0" fontId="0" fillId="2" borderId="0" xfId="0" applyFill="1" applyAlignment="1" applyProtection="1">
      <alignment wrapText="1"/>
      <protection hidden="1"/>
    </xf>
    <xf numFmtId="0" fontId="0" fillId="2" borderId="1" xfId="0" applyFill="1" applyBorder="1" applyAlignment="1" applyProtection="1">
      <alignment wrapText="1"/>
      <protection hidden="1"/>
    </xf>
    <xf numFmtId="0" fontId="0" fillId="2" borderId="3" xfId="0" applyFill="1" applyBorder="1" applyAlignment="1" applyProtection="1">
      <alignment wrapText="1"/>
      <protection hidden="1"/>
    </xf>
    <xf numFmtId="0" fontId="13" fillId="2" borderId="0" xfId="0" applyFont="1" applyFill="1" applyAlignment="1" applyProtection="1">
      <alignment horizontal="center" vertical="center" wrapText="1"/>
      <protection hidden="1"/>
    </xf>
    <xf numFmtId="0" fontId="7" fillId="2" borderId="0" xfId="0" applyFont="1" applyFill="1" applyAlignment="1" applyProtection="1">
      <alignment wrapText="1"/>
      <protection hidden="1"/>
    </xf>
    <xf numFmtId="0" fontId="18" fillId="2" borderId="0" xfId="0" applyFont="1" applyFill="1" applyAlignment="1" applyProtection="1">
      <alignment vertical="center" wrapText="1"/>
      <protection hidden="1"/>
    </xf>
    <xf numFmtId="0" fontId="5" fillId="0"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8" fillId="9" borderId="0" xfId="0" applyFont="1" applyFill="1" applyBorder="1" applyAlignment="1" applyProtection="1">
      <alignment horizontal="center" vertical="center" wrapText="1"/>
      <protection hidden="1"/>
    </xf>
    <xf numFmtId="0" fontId="18" fillId="2" borderId="0" xfId="0" applyFont="1" applyFill="1" applyAlignment="1" applyProtection="1">
      <alignment horizontal="center" vertical="center" wrapText="1"/>
      <protection hidden="1"/>
    </xf>
    <xf numFmtId="0" fontId="0" fillId="2" borderId="13" xfId="0"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hidden="1"/>
    </xf>
    <xf numFmtId="0" fontId="0" fillId="2" borderId="0" xfId="0" applyFill="1" applyAlignment="1" applyProtection="1">
      <alignment vertical="center" wrapText="1"/>
      <protection hidden="1"/>
    </xf>
    <xf numFmtId="0" fontId="0" fillId="3" borderId="13"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0" fillId="2" borderId="14"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2" borderId="0" xfId="0" applyFill="1" applyAlignment="1" applyProtection="1">
      <alignment vertical="center"/>
      <protection hidden="1"/>
    </xf>
    <xf numFmtId="49" fontId="6" fillId="2" borderId="0"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0" fontId="10" fillId="2" borderId="0" xfId="0" applyFont="1" applyFill="1" applyAlignment="1" applyProtection="1">
      <alignment horizontal="center"/>
      <protection hidden="1"/>
    </xf>
    <xf numFmtId="0" fontId="0" fillId="9" borderId="0" xfId="0" applyFill="1" applyProtection="1">
      <protection hidden="1"/>
    </xf>
    <xf numFmtId="0" fontId="18" fillId="9" borderId="0" xfId="0" applyFont="1" applyFill="1" applyAlignment="1" applyProtection="1">
      <alignment vertical="center"/>
      <protection hidden="1"/>
    </xf>
    <xf numFmtId="0" fontId="0" fillId="9" borderId="0" xfId="0" applyFill="1" applyAlignment="1" applyProtection="1">
      <alignment vertical="center"/>
      <protection hidden="1"/>
    </xf>
    <xf numFmtId="0" fontId="8" fillId="9" borderId="0" xfId="0" applyFont="1" applyFill="1" applyBorder="1" applyAlignment="1" applyProtection="1">
      <alignment horizontal="center" vertical="center"/>
      <protection hidden="1"/>
    </xf>
    <xf numFmtId="0" fontId="8" fillId="9" borderId="0" xfId="0" applyFont="1" applyFill="1" applyBorder="1" applyAlignment="1" applyProtection="1">
      <alignment vertical="center"/>
      <protection hidden="1"/>
    </xf>
    <xf numFmtId="0" fontId="0" fillId="9" borderId="0" xfId="0" applyFill="1" applyBorder="1" applyAlignment="1" applyProtection="1">
      <alignment horizontal="center"/>
      <protection hidden="1"/>
    </xf>
    <xf numFmtId="0" fontId="8" fillId="10" borderId="13" xfId="0" applyFont="1" applyFill="1" applyBorder="1" applyAlignment="1" applyProtection="1">
      <alignment horizontal="center" vertical="center" wrapText="1"/>
      <protection hidden="1"/>
    </xf>
    <xf numFmtId="0" fontId="0" fillId="10" borderId="13" xfId="0" applyFill="1" applyBorder="1" applyAlignment="1" applyProtection="1">
      <alignment horizontal="center" vertical="center" wrapText="1"/>
      <protection hidden="1"/>
    </xf>
    <xf numFmtId="0" fontId="8" fillId="11" borderId="13"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0" fillId="11" borderId="13" xfId="0" applyFill="1" applyBorder="1" applyAlignment="1" applyProtection="1">
      <alignment horizontal="center" vertical="center" wrapText="1"/>
      <protection hidden="1"/>
    </xf>
    <xf numFmtId="0" fontId="3" fillId="10" borderId="13" xfId="0" applyFont="1" applyFill="1" applyBorder="1" applyAlignment="1" applyProtection="1">
      <alignment horizontal="center" vertical="center" wrapText="1"/>
    </xf>
    <xf numFmtId="0" fontId="3" fillId="11" borderId="13" xfId="0" applyFont="1" applyFill="1" applyBorder="1" applyAlignment="1" applyProtection="1">
      <alignment horizontal="center" vertical="center" wrapText="1"/>
    </xf>
    <xf numFmtId="165" fontId="0" fillId="4" borderId="6" xfId="0" applyNumberFormat="1" applyFill="1" applyBorder="1" applyAlignment="1" applyProtection="1">
      <alignment horizontal="center" vertical="center"/>
    </xf>
    <xf numFmtId="165" fontId="0" fillId="4" borderId="13" xfId="0" applyNumberFormat="1" applyFill="1" applyBorder="1" applyAlignment="1" applyProtection="1">
      <alignment horizontal="center" vertical="center"/>
    </xf>
    <xf numFmtId="165" fontId="4" fillId="6" borderId="13" xfId="0" applyNumberFormat="1" applyFont="1" applyFill="1" applyBorder="1" applyAlignment="1" applyProtection="1">
      <alignment horizontal="center" vertical="center"/>
    </xf>
    <xf numFmtId="165" fontId="0" fillId="2" borderId="13" xfId="0" applyNumberFormat="1" applyFill="1" applyBorder="1" applyAlignment="1" applyProtection="1">
      <alignment horizontal="center" vertical="center"/>
      <protection locked="0"/>
    </xf>
    <xf numFmtId="165" fontId="8" fillId="4" borderId="13" xfId="0" applyNumberFormat="1" applyFont="1" applyFill="1" applyBorder="1" applyAlignment="1" applyProtection="1">
      <alignment horizontal="center" vertical="center"/>
    </xf>
    <xf numFmtId="165" fontId="8" fillId="5" borderId="13" xfId="0" applyNumberFormat="1" applyFont="1" applyFill="1" applyBorder="1" applyAlignment="1" applyProtection="1">
      <alignment horizontal="center" vertical="center"/>
      <protection locked="0"/>
    </xf>
    <xf numFmtId="165" fontId="0" fillId="7" borderId="13" xfId="0" applyNumberFormat="1" applyFill="1" applyBorder="1" applyAlignment="1" applyProtection="1">
      <alignment horizontal="center" vertical="center"/>
    </xf>
    <xf numFmtId="166" fontId="4" fillId="6" borderId="13" xfId="0" applyNumberFormat="1" applyFont="1" applyFill="1" applyBorder="1" applyAlignment="1" applyProtection="1">
      <alignment horizontal="center" vertical="center"/>
    </xf>
    <xf numFmtId="49" fontId="8" fillId="9" borderId="0" xfId="0" applyNumberFormat="1" applyFont="1" applyFill="1" applyBorder="1" applyAlignment="1" applyProtection="1">
      <alignment vertical="top" wrapText="1"/>
    </xf>
    <xf numFmtId="0" fontId="0" fillId="9" borderId="0" xfId="0"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0" fillId="9" borderId="0" xfId="0" applyFill="1" applyBorder="1" applyAlignment="1" applyProtection="1">
      <alignment vertical="top" wrapText="1"/>
    </xf>
    <xf numFmtId="0" fontId="18" fillId="2" borderId="0" xfId="0" applyFont="1" applyFill="1" applyAlignment="1" applyProtection="1">
      <alignment horizontal="center" vertical="center"/>
    </xf>
    <xf numFmtId="0" fontId="13" fillId="2" borderId="0" xfId="0" applyFont="1" applyFill="1" applyAlignment="1" applyProtection="1">
      <alignment vertical="center"/>
    </xf>
    <xf numFmtId="0" fontId="8" fillId="10" borderId="18" xfId="0" applyFont="1" applyFill="1" applyBorder="1" applyAlignment="1" applyProtection="1">
      <alignment horizontal="center" vertical="center" wrapText="1"/>
      <protection hidden="1"/>
    </xf>
    <xf numFmtId="0" fontId="8" fillId="10" borderId="18" xfId="0" applyFont="1" applyFill="1" applyBorder="1" applyAlignment="1" applyProtection="1">
      <alignment horizontal="center" vertical="center" wrapText="1"/>
      <protection hidden="1"/>
    </xf>
    <xf numFmtId="0" fontId="23" fillId="9" borderId="0" xfId="0" applyFont="1" applyFill="1" applyBorder="1" applyAlignment="1" applyProtection="1">
      <alignment horizontal="left" vertical="center" wrapText="1"/>
      <protection locked="0" hidden="1"/>
    </xf>
    <xf numFmtId="0" fontId="8" fillId="2" borderId="0" xfId="0" applyFont="1" applyFill="1" applyBorder="1" applyAlignment="1" applyProtection="1">
      <alignment horizontal="center"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0" fillId="0" borderId="0" xfId="0" applyAlignment="1">
      <alignment horizontal="center" vertical="center"/>
    </xf>
    <xf numFmtId="0" fontId="15" fillId="12" borderId="17" xfId="0" quotePrefix="1" applyFont="1" applyFill="1" applyBorder="1" applyAlignment="1" applyProtection="1">
      <alignment horizontal="left" vertical="center" wrapText="1"/>
    </xf>
    <xf numFmtId="165" fontId="8" fillId="0" borderId="13" xfId="0" applyNumberFormat="1" applyFont="1" applyFill="1" applyBorder="1" applyAlignment="1" applyProtection="1">
      <alignment horizontal="center" vertical="center"/>
      <protection locked="0"/>
    </xf>
    <xf numFmtId="165" fontId="8" fillId="0" borderId="13" xfId="0" applyNumberFormat="1" applyFont="1" applyFill="1" applyBorder="1" applyAlignment="1" applyProtection="1">
      <alignment horizontal="center" vertical="center" wrapText="1"/>
      <protection locked="0"/>
    </xf>
    <xf numFmtId="165" fontId="0" fillId="0" borderId="13" xfId="0" applyNumberFormat="1" applyFill="1" applyBorder="1" applyAlignment="1" applyProtection="1">
      <alignment horizontal="center" vertical="center"/>
      <protection locked="0"/>
    </xf>
    <xf numFmtId="2" fontId="8" fillId="2" borderId="0" xfId="0" applyNumberFormat="1" applyFont="1" applyFill="1" applyBorder="1" applyAlignment="1" applyProtection="1">
      <alignment vertical="center" wrapText="1"/>
      <protection hidden="1"/>
    </xf>
    <xf numFmtId="0" fontId="0" fillId="2" borderId="0" xfId="0" applyFill="1" applyBorder="1" applyAlignment="1" applyProtection="1">
      <alignment horizontal="center"/>
    </xf>
    <xf numFmtId="0" fontId="8" fillId="2" borderId="0" xfId="0" applyFont="1" applyFill="1"/>
    <xf numFmtId="165" fontId="8" fillId="2" borderId="13" xfId="1" applyNumberFormat="1" applyFill="1" applyBorder="1" applyAlignment="1" applyProtection="1">
      <alignment horizontal="center" vertical="center"/>
      <protection locked="0"/>
    </xf>
    <xf numFmtId="165" fontId="8" fillId="5" borderId="13" xfId="1" applyNumberFormat="1" applyFont="1" applyFill="1" applyBorder="1" applyAlignment="1" applyProtection="1">
      <alignment horizontal="center" vertical="center"/>
      <protection locked="0"/>
    </xf>
    <xf numFmtId="0" fontId="0" fillId="2" borderId="0" xfId="0" applyFill="1" applyProtection="1">
      <protection locked="0"/>
    </xf>
    <xf numFmtId="0" fontId="25" fillId="2" borderId="0" xfId="0" applyFont="1" applyFill="1" applyBorder="1"/>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8" fillId="2" borderId="19" xfId="0" applyFont="1" applyFill="1" applyBorder="1" applyAlignment="1" applyProtection="1">
      <alignment horizontal="center" vertical="top"/>
      <protection locked="0"/>
    </xf>
    <xf numFmtId="0" fontId="8" fillId="2" borderId="20" xfId="0" applyFont="1" applyFill="1" applyBorder="1" applyAlignment="1" applyProtection="1">
      <alignment horizontal="center" vertical="top"/>
      <protection locked="0"/>
    </xf>
    <xf numFmtId="0" fontId="8" fillId="2" borderId="21" xfId="0" applyFont="1" applyFill="1" applyBorder="1" applyAlignment="1" applyProtection="1">
      <alignment horizontal="center" vertical="top"/>
      <protection locked="0"/>
    </xf>
    <xf numFmtId="0" fontId="11" fillId="2" borderId="0" xfId="0" applyFont="1" applyFill="1" applyAlignment="1" applyProtection="1">
      <alignment horizontal="center" wrapText="1"/>
      <protection hidden="1"/>
    </xf>
    <xf numFmtId="0" fontId="0" fillId="5" borderId="19" xfId="0" applyFill="1" applyBorder="1" applyAlignment="1" applyProtection="1">
      <alignment horizontal="center"/>
      <protection locked="0"/>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2" fillId="2" borderId="14" xfId="0" applyFont="1" applyFill="1" applyBorder="1" applyAlignment="1" applyProtection="1">
      <alignment horizontal="center"/>
      <protection hidden="1"/>
    </xf>
    <xf numFmtId="0" fontId="2" fillId="2" borderId="1" xfId="0" applyFont="1" applyFill="1" applyBorder="1" applyAlignment="1" applyProtection="1">
      <alignment horizontal="center"/>
      <protection hidden="1"/>
    </xf>
    <xf numFmtId="0" fontId="2" fillId="2" borderId="2" xfId="0" applyFont="1" applyFill="1" applyBorder="1" applyAlignment="1" applyProtection="1">
      <alignment horizontal="center"/>
      <protection hidden="1"/>
    </xf>
    <xf numFmtId="164" fontId="2" fillId="2" borderId="15" xfId="0" applyNumberFormat="1" applyFont="1" applyFill="1" applyBorder="1" applyAlignment="1" applyProtection="1">
      <alignment horizontal="center"/>
      <protection hidden="1"/>
    </xf>
    <xf numFmtId="164" fontId="2" fillId="2" borderId="3" xfId="0" applyNumberFormat="1" applyFont="1" applyFill="1" applyBorder="1" applyAlignment="1" applyProtection="1">
      <alignment horizontal="center"/>
      <protection hidden="1"/>
    </xf>
    <xf numFmtId="164" fontId="2" fillId="2" borderId="4" xfId="0" applyNumberFormat="1" applyFont="1" applyFill="1" applyBorder="1" applyAlignment="1" applyProtection="1">
      <alignment horizontal="center"/>
      <protection hidden="1"/>
    </xf>
    <xf numFmtId="0" fontId="8" fillId="2" borderId="19" xfId="0" applyFont="1" applyFill="1" applyBorder="1" applyAlignment="1" applyProtection="1">
      <alignment horizontal="center"/>
      <protection locked="0"/>
    </xf>
    <xf numFmtId="0" fontId="19" fillId="3" borderId="22" xfId="0" applyFont="1" applyFill="1" applyBorder="1" applyAlignment="1" applyProtection="1">
      <alignment vertical="center"/>
    </xf>
    <xf numFmtId="0" fontId="19" fillId="3" borderId="17" xfId="0" applyFont="1" applyFill="1" applyBorder="1" applyAlignment="1" applyProtection="1">
      <alignment vertical="center"/>
    </xf>
    <xf numFmtId="0" fontId="13" fillId="3" borderId="13" xfId="0" applyFont="1" applyFill="1" applyBorder="1" applyAlignment="1" applyProtection="1">
      <alignment horizontal="center" vertical="center"/>
    </xf>
    <xf numFmtId="0" fontId="13" fillId="3" borderId="22" xfId="0" applyFont="1" applyFill="1" applyBorder="1" applyAlignment="1" applyProtection="1">
      <alignment horizontal="center" vertical="center"/>
    </xf>
    <xf numFmtId="0" fontId="13" fillId="3" borderId="23" xfId="0" applyFont="1" applyFill="1" applyBorder="1" applyAlignment="1" applyProtection="1">
      <alignment horizontal="center" vertical="center"/>
    </xf>
    <xf numFmtId="0" fontId="13" fillId="3" borderId="17" xfId="0" applyFont="1" applyFill="1" applyBorder="1" applyAlignment="1" applyProtection="1">
      <alignment horizontal="center" vertical="center"/>
    </xf>
    <xf numFmtId="49" fontId="6" fillId="2" borderId="24" xfId="0" applyNumberFormat="1" applyFont="1" applyFill="1" applyBorder="1" applyAlignment="1" applyProtection="1">
      <alignment horizontal="center"/>
    </xf>
    <xf numFmtId="49" fontId="6" fillId="2" borderId="0" xfId="0" applyNumberFormat="1" applyFont="1" applyFill="1" applyBorder="1" applyAlignment="1" applyProtection="1">
      <alignment horizontal="center"/>
    </xf>
    <xf numFmtId="49" fontId="6" fillId="2" borderId="25" xfId="0" applyNumberFormat="1" applyFont="1" applyFill="1" applyBorder="1" applyAlignment="1" applyProtection="1">
      <alignment horizontal="center"/>
    </xf>
    <xf numFmtId="164" fontId="6" fillId="2" borderId="24" xfId="0" applyNumberFormat="1" applyFont="1" applyFill="1" applyBorder="1" applyAlignment="1" applyProtection="1">
      <alignment horizontal="center"/>
    </xf>
    <xf numFmtId="164" fontId="6" fillId="2" borderId="0" xfId="0" applyNumberFormat="1" applyFont="1" applyFill="1" applyBorder="1" applyAlignment="1" applyProtection="1">
      <alignment horizontal="center"/>
    </xf>
    <xf numFmtId="164" fontId="6" fillId="2" borderId="25" xfId="0" applyNumberFormat="1" applyFont="1" applyFill="1" applyBorder="1" applyAlignment="1" applyProtection="1">
      <alignment horizontal="center"/>
    </xf>
    <xf numFmtId="0" fontId="10" fillId="2" borderId="0" xfId="0" applyFont="1" applyFill="1" applyAlignment="1" applyProtection="1">
      <alignment horizontal="center"/>
    </xf>
    <xf numFmtId="0" fontId="0" fillId="2" borderId="0" xfId="0" applyFill="1" applyAlignment="1" applyProtection="1">
      <alignment horizontal="center" vertical="center"/>
    </xf>
    <xf numFmtId="0" fontId="13" fillId="3" borderId="13" xfId="0" applyFont="1" applyFill="1" applyBorder="1" applyAlignment="1" applyProtection="1">
      <alignment horizontal="center" vertical="center" wrapText="1"/>
    </xf>
    <xf numFmtId="0" fontId="15" fillId="5" borderId="13" xfId="0" applyFont="1" applyFill="1" applyBorder="1" applyAlignment="1" applyProtection="1">
      <alignment vertical="center" wrapText="1"/>
    </xf>
    <xf numFmtId="0" fontId="15" fillId="4" borderId="13" xfId="0" applyFont="1" applyFill="1" applyBorder="1" applyAlignment="1" applyProtection="1">
      <alignment vertical="center" wrapText="1"/>
    </xf>
    <xf numFmtId="0" fontId="13" fillId="3" borderId="18" xfId="0" applyFont="1" applyFill="1" applyBorder="1" applyAlignment="1" applyProtection="1">
      <alignment horizontal="center" vertical="center" wrapText="1"/>
    </xf>
    <xf numFmtId="0" fontId="13" fillId="3" borderId="26"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3" fillId="3" borderId="22" xfId="0" applyFont="1" applyFill="1" applyBorder="1" applyAlignment="1" applyProtection="1">
      <alignment horizontal="center" vertical="center" wrapText="1"/>
    </xf>
    <xf numFmtId="0" fontId="15" fillId="4" borderId="22" xfId="0" applyFont="1" applyFill="1" applyBorder="1" applyAlignment="1" applyProtection="1">
      <alignment vertical="center" wrapText="1"/>
    </xf>
    <xf numFmtId="0" fontId="15" fillId="4" borderId="17" xfId="0" applyFont="1" applyFill="1" applyBorder="1" applyAlignment="1" applyProtection="1">
      <alignment vertical="center" wrapText="1"/>
    </xf>
    <xf numFmtId="0" fontId="13" fillId="8" borderId="22" xfId="0" applyFont="1" applyFill="1" applyBorder="1" applyAlignment="1" applyProtection="1">
      <alignment horizontal="left" vertical="center" wrapText="1"/>
    </xf>
    <xf numFmtId="0" fontId="13" fillId="8" borderId="17" xfId="0" applyFont="1" applyFill="1" applyBorder="1" applyAlignment="1" applyProtection="1">
      <alignment horizontal="left" vertical="center" wrapText="1"/>
    </xf>
    <xf numFmtId="0" fontId="23" fillId="9" borderId="22" xfId="0" applyNumberFormat="1" applyFont="1" applyFill="1" applyBorder="1" applyAlignment="1" applyProtection="1">
      <alignment horizontal="left" vertical="center" wrapText="1"/>
      <protection locked="0"/>
    </xf>
    <xf numFmtId="0" fontId="23" fillId="9" borderId="23" xfId="0" applyNumberFormat="1" applyFont="1" applyFill="1" applyBorder="1" applyAlignment="1" applyProtection="1">
      <alignment horizontal="left" vertical="center" wrapText="1"/>
      <protection locked="0"/>
    </xf>
    <xf numFmtId="0" fontId="23" fillId="9" borderId="17" xfId="0" applyNumberFormat="1" applyFont="1" applyFill="1" applyBorder="1" applyAlignment="1" applyProtection="1">
      <alignment horizontal="left" vertical="center" wrapText="1"/>
      <protection locked="0"/>
    </xf>
    <xf numFmtId="0" fontId="8" fillId="10" borderId="18" xfId="0" applyFont="1"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8" fillId="11" borderId="18" xfId="0" applyFont="1" applyFill="1" applyBorder="1" applyAlignment="1" applyProtection="1">
      <alignment horizontal="center" vertical="center" wrapText="1"/>
      <protection hidden="1"/>
    </xf>
    <xf numFmtId="0" fontId="0" fillId="0" borderId="16" xfId="0" applyBorder="1" applyAlignment="1">
      <alignment wrapText="1"/>
    </xf>
    <xf numFmtId="0" fontId="8" fillId="3" borderId="18" xfId="0" applyFont="1" applyFill="1" applyBorder="1" applyAlignment="1" applyProtection="1">
      <alignment horizontal="left" vertical="center" wrapText="1"/>
      <protection hidden="1"/>
    </xf>
    <xf numFmtId="0" fontId="8" fillId="3" borderId="16" xfId="0" applyFont="1" applyFill="1" applyBorder="1" applyAlignment="1" applyProtection="1">
      <alignment horizontal="left" vertical="center" wrapText="1"/>
      <protection hidden="1"/>
    </xf>
    <xf numFmtId="0" fontId="18" fillId="2" borderId="0" xfId="0" applyFont="1" applyFill="1" applyAlignment="1" applyProtection="1">
      <alignment horizontal="center" vertical="center"/>
      <protection hidden="1"/>
    </xf>
    <xf numFmtId="0" fontId="8" fillId="3" borderId="16" xfId="0" applyFont="1" applyFill="1" applyBorder="1" applyAlignment="1" applyProtection="1">
      <alignment horizontal="center" vertical="center" wrapText="1"/>
      <protection hidden="1"/>
    </xf>
    <xf numFmtId="0" fontId="0" fillId="2" borderId="10" xfId="0" applyFill="1" applyBorder="1" applyAlignment="1" applyProtection="1">
      <alignment horizontal="center" vertical="center"/>
      <protection hidden="1"/>
    </xf>
    <xf numFmtId="49" fontId="6" fillId="2" borderId="24" xfId="0" applyNumberFormat="1" applyFont="1" applyFill="1" applyBorder="1" applyAlignment="1" applyProtection="1">
      <alignment horizontal="center"/>
      <protection hidden="1"/>
    </xf>
    <xf numFmtId="49" fontId="6" fillId="2" borderId="0" xfId="0" applyNumberFormat="1" applyFont="1" applyFill="1" applyBorder="1" applyAlignment="1" applyProtection="1">
      <alignment horizontal="center"/>
      <protection hidden="1"/>
    </xf>
    <xf numFmtId="49" fontId="6" fillId="2" borderId="25" xfId="0" applyNumberFormat="1" applyFont="1" applyFill="1" applyBorder="1" applyAlignment="1" applyProtection="1">
      <alignment horizontal="center"/>
      <protection hidden="1"/>
    </xf>
    <xf numFmtId="164" fontId="6" fillId="2" borderId="24"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164" fontId="6" fillId="2" borderId="25" xfId="0" applyNumberFormat="1" applyFont="1" applyFill="1" applyBorder="1" applyAlignment="1" applyProtection="1">
      <alignment horizontal="center"/>
      <protection hidden="1"/>
    </xf>
    <xf numFmtId="0" fontId="10" fillId="2" borderId="0" xfId="0" applyFont="1" applyFill="1" applyAlignment="1" applyProtection="1">
      <alignment horizontal="center"/>
      <protection hidden="1"/>
    </xf>
    <xf numFmtId="0" fontId="23" fillId="2" borderId="6" xfId="0" applyNumberFormat="1" applyFont="1" applyFill="1" applyBorder="1" applyAlignment="1" applyProtection="1">
      <alignment horizontal="left" vertical="center" wrapText="1"/>
      <protection locked="0"/>
    </xf>
    <xf numFmtId="0" fontId="23" fillId="2" borderId="7" xfId="0" applyNumberFormat="1" applyFont="1" applyFill="1" applyBorder="1" applyAlignment="1" applyProtection="1">
      <alignment horizontal="left" vertical="center" wrapText="1"/>
      <protection locked="0"/>
    </xf>
    <xf numFmtId="0" fontId="23" fillId="2" borderId="8" xfId="0" applyNumberFormat="1" applyFont="1" applyFill="1" applyBorder="1" applyAlignment="1" applyProtection="1">
      <alignment horizontal="left" vertical="center" wrapText="1"/>
      <protection locked="0"/>
    </xf>
    <xf numFmtId="0" fontId="23" fillId="2" borderId="11" xfId="0" applyNumberFormat="1" applyFont="1" applyFill="1" applyBorder="1" applyAlignment="1" applyProtection="1">
      <alignment horizontal="left" vertical="center" wrapText="1"/>
      <protection locked="0"/>
    </xf>
    <xf numFmtId="0" fontId="23" fillId="2" borderId="12" xfId="0" applyNumberFormat="1" applyFont="1" applyFill="1" applyBorder="1" applyAlignment="1" applyProtection="1">
      <alignment horizontal="left" vertical="center" wrapText="1"/>
      <protection locked="0"/>
    </xf>
    <xf numFmtId="0" fontId="23" fillId="2" borderId="5" xfId="0" applyNumberFormat="1" applyFont="1" applyFill="1" applyBorder="1" applyAlignment="1" applyProtection="1">
      <alignment horizontal="left" vertical="center" wrapText="1"/>
      <protection locked="0"/>
    </xf>
    <xf numFmtId="0" fontId="8" fillId="3" borderId="22" xfId="0" applyFont="1" applyFill="1" applyBorder="1" applyAlignment="1" applyProtection="1">
      <alignment horizontal="left" vertical="center" wrapText="1"/>
      <protection hidden="1"/>
    </xf>
    <xf numFmtId="0" fontId="8" fillId="3" borderId="23" xfId="0" applyFont="1" applyFill="1" applyBorder="1" applyAlignment="1" applyProtection="1">
      <alignment horizontal="left" vertical="center" wrapText="1"/>
      <protection hidden="1"/>
    </xf>
    <xf numFmtId="0" fontId="8" fillId="3" borderId="17" xfId="0" applyFont="1" applyFill="1" applyBorder="1" applyAlignment="1" applyProtection="1">
      <alignment horizontal="left" vertical="center" wrapText="1"/>
      <protection hidden="1"/>
    </xf>
    <xf numFmtId="0" fontId="23" fillId="0" borderId="6" xfId="0" applyFont="1" applyFill="1" applyBorder="1" applyAlignment="1" applyProtection="1">
      <alignment horizontal="left" vertical="center" wrapText="1"/>
      <protection locked="0" hidden="1"/>
    </xf>
    <xf numFmtId="0" fontId="23" fillId="0" borderId="7" xfId="0" applyFont="1" applyFill="1" applyBorder="1" applyAlignment="1" applyProtection="1">
      <alignment horizontal="left" vertical="center" wrapText="1"/>
      <protection locked="0" hidden="1"/>
    </xf>
    <xf numFmtId="0" fontId="23" fillId="0" borderId="8" xfId="0" applyFont="1" applyFill="1" applyBorder="1" applyAlignment="1" applyProtection="1">
      <alignment horizontal="left" vertical="center" wrapText="1"/>
      <protection locked="0" hidden="1"/>
    </xf>
    <xf numFmtId="0" fontId="23" fillId="0" borderId="9" xfId="0" applyFont="1" applyFill="1" applyBorder="1" applyAlignment="1" applyProtection="1">
      <alignment horizontal="left" vertical="center" wrapText="1"/>
      <protection locked="0" hidden="1"/>
    </xf>
    <xf numFmtId="0" fontId="23" fillId="0" borderId="0" xfId="0" applyFont="1" applyFill="1" applyBorder="1" applyAlignment="1" applyProtection="1">
      <alignment horizontal="left" vertical="center" wrapText="1"/>
      <protection locked="0" hidden="1"/>
    </xf>
    <xf numFmtId="0" fontId="23" fillId="0" borderId="10" xfId="0" applyFont="1" applyFill="1" applyBorder="1" applyAlignment="1" applyProtection="1">
      <alignment horizontal="left" vertical="center" wrapText="1"/>
      <protection locked="0" hidden="1"/>
    </xf>
    <xf numFmtId="0" fontId="23" fillId="0" borderId="11" xfId="0" applyFont="1" applyFill="1" applyBorder="1" applyAlignment="1" applyProtection="1">
      <alignment horizontal="left" vertical="center" wrapText="1"/>
      <protection locked="0" hidden="1"/>
    </xf>
    <xf numFmtId="0" fontId="23" fillId="0" borderId="12" xfId="0" applyFont="1" applyFill="1" applyBorder="1" applyAlignment="1" applyProtection="1">
      <alignment horizontal="left" vertical="center" wrapText="1"/>
      <protection locked="0" hidden="1"/>
    </xf>
    <xf numFmtId="0" fontId="23" fillId="0" borderId="5" xfId="0" applyFont="1" applyFill="1" applyBorder="1" applyAlignment="1" applyProtection="1">
      <alignment horizontal="left" vertical="center" wrapText="1"/>
      <protection locked="0" hidden="1"/>
    </xf>
    <xf numFmtId="0" fontId="0" fillId="3" borderId="22" xfId="0" applyFill="1" applyBorder="1" applyAlignment="1" applyProtection="1">
      <alignment horizontal="left" vertical="center" wrapText="1"/>
      <protection hidden="1"/>
    </xf>
    <xf numFmtId="0" fontId="0" fillId="3" borderId="23" xfId="0" applyFill="1" applyBorder="1" applyAlignment="1" applyProtection="1">
      <alignment horizontal="left" vertical="center" wrapText="1"/>
      <protection hidden="1"/>
    </xf>
    <xf numFmtId="0" fontId="0" fillId="3" borderId="17" xfId="0" applyFill="1" applyBorder="1" applyAlignment="1" applyProtection="1">
      <alignment horizontal="left" vertical="center" wrapText="1"/>
      <protection hidden="1"/>
    </xf>
    <xf numFmtId="0" fontId="8" fillId="10" borderId="16" xfId="0" applyFont="1" applyFill="1" applyBorder="1" applyAlignment="1" applyProtection="1">
      <alignment horizontal="center" vertical="center" wrapText="1"/>
      <protection hidden="1"/>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cellXfs>
  <cellStyles count="2">
    <cellStyle name="Normal" xfId="0" builtinId="0"/>
    <cellStyle name="Normal 2" xfId="1"/>
  </cellStyles>
  <dxfs count="394">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indexed="10"/>
      </font>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auto="1"/>
      </font>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auto="1"/>
      </font>
      <fill>
        <patternFill>
          <bgColor theme="9"/>
        </patternFill>
      </fill>
    </dxf>
    <dxf>
      <font>
        <b/>
        <i val="0"/>
      </font>
      <fill>
        <patternFill>
          <bgColor rgb="FFFF0000"/>
        </patternFill>
      </fill>
    </dxf>
    <dxf>
      <font>
        <b/>
        <i val="0"/>
        <color auto="1"/>
      </font>
      <fill>
        <patternFill>
          <bgColor theme="9"/>
        </patternFill>
      </fill>
    </dxf>
    <dxf>
      <font>
        <b/>
        <i val="0"/>
        <color auto="1"/>
      </font>
      <fill>
        <patternFill>
          <bgColor rgb="FF92D050"/>
        </patternFill>
      </fill>
    </dxf>
    <dxf>
      <font>
        <b/>
        <i val="0"/>
      </font>
      <fill>
        <patternFill>
          <bgColor rgb="FFFF0000"/>
        </patternFill>
      </fill>
    </dxf>
    <dxf>
      <font>
        <b/>
        <i val="0"/>
      </font>
      <fill>
        <patternFill>
          <bgColor rgb="FFFF0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border>
        <left style="thin">
          <color indexed="10"/>
        </left>
        <right style="thin">
          <color indexed="10"/>
        </right>
        <top style="thin">
          <color indexed="10"/>
        </top>
        <bottom style="thin">
          <color indexed="10"/>
        </bottom>
      </border>
    </dxf>
    <dxf>
      <font>
        <b/>
        <i val="0"/>
        <color auto="1"/>
      </font>
      <fill>
        <patternFill>
          <bgColor theme="9"/>
        </patternFill>
      </fill>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dxf>
    <dxf>
      <font>
        <condense val="0"/>
        <extend val="0"/>
        <color indexed="10"/>
      </font>
    </dxf>
    <dxf>
      <font>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Q13" noThreeD="1"/>
</file>

<file path=xl/ctrlProps/ctrlProp10.xml><?xml version="1.0" encoding="utf-8"?>
<formControlPr xmlns="http://schemas.microsoft.com/office/spreadsheetml/2009/9/main" objectType="CheckBox" fmlaLink="$Q$22" lockText="1" noThreeD="1"/>
</file>

<file path=xl/ctrlProps/ctrlProp11.xml><?xml version="1.0" encoding="utf-8"?>
<formControlPr xmlns="http://schemas.microsoft.com/office/spreadsheetml/2009/9/main" objectType="CheckBox" fmlaLink="$S$22" lockText="1" noThreeD="1"/>
</file>

<file path=xl/ctrlProps/ctrlProp12.xml><?xml version="1.0" encoding="utf-8"?>
<formControlPr xmlns="http://schemas.microsoft.com/office/spreadsheetml/2009/9/main" objectType="CheckBox" fmlaLink="$Q$25" lockText="1" noThreeD="1"/>
</file>

<file path=xl/ctrlProps/ctrlProp13.xml><?xml version="1.0" encoding="utf-8"?>
<formControlPr xmlns="http://schemas.microsoft.com/office/spreadsheetml/2009/9/main" objectType="CheckBox" fmlaLink="$U$22" lockText="1" noThreeD="1"/>
</file>

<file path=xl/ctrlProps/ctrlProp14.xml><?xml version="1.0" encoding="utf-8"?>
<formControlPr xmlns="http://schemas.microsoft.com/office/spreadsheetml/2009/9/main" objectType="CheckBox" fmlaLink="$S$25" lockText="1" noThreeD="1"/>
</file>

<file path=xl/ctrlProps/ctrlProp15.xml><?xml version="1.0" encoding="utf-8"?>
<formControlPr xmlns="http://schemas.microsoft.com/office/spreadsheetml/2009/9/main" objectType="CheckBox" fmlaLink="$U$25" lockText="1" noThreeD="1"/>
</file>

<file path=xl/ctrlProps/ctrlProp16.xml><?xml version="1.0" encoding="utf-8"?>
<formControlPr xmlns="http://schemas.microsoft.com/office/spreadsheetml/2009/9/main" objectType="CheckBox" fmlaLink="$Q$28" lockText="1" noThreeD="1"/>
</file>

<file path=xl/ctrlProps/ctrlProp17.xml><?xml version="1.0" encoding="utf-8"?>
<formControlPr xmlns="http://schemas.microsoft.com/office/spreadsheetml/2009/9/main" objectType="CheckBox" fmlaLink="$S$28" lockText="1" noThreeD="1"/>
</file>

<file path=xl/ctrlProps/ctrlProp18.xml><?xml version="1.0" encoding="utf-8"?>
<formControlPr xmlns="http://schemas.microsoft.com/office/spreadsheetml/2009/9/main" objectType="CheckBox" fmlaLink="$U$28" lockText="1" noThreeD="1"/>
</file>

<file path=xl/ctrlProps/ctrlProp19.xml><?xml version="1.0" encoding="utf-8"?>
<formControlPr xmlns="http://schemas.microsoft.com/office/spreadsheetml/2009/9/main" objectType="CheckBox" fmlaLink="$Q$40" lockText="1" noThreeD="1"/>
</file>

<file path=xl/ctrlProps/ctrlProp2.xml><?xml version="1.0" encoding="utf-8"?>
<formControlPr xmlns="http://schemas.microsoft.com/office/spreadsheetml/2009/9/main" objectType="CheckBox" fmlaLink="S13" lockText="1" noThreeD="1"/>
</file>

<file path=xl/ctrlProps/ctrlProp20.xml><?xml version="1.0" encoding="utf-8"?>
<formControlPr xmlns="http://schemas.microsoft.com/office/spreadsheetml/2009/9/main" objectType="CheckBox" fmlaLink="$S$40" lockText="1" noThreeD="1"/>
</file>

<file path=xl/ctrlProps/ctrlProp21.xml><?xml version="1.0" encoding="utf-8"?>
<formControlPr xmlns="http://schemas.microsoft.com/office/spreadsheetml/2009/9/main" objectType="CheckBox" fmlaLink="$U$40" lockText="1" noThreeD="1"/>
</file>

<file path=xl/ctrlProps/ctrlProp22.xml><?xml version="1.0" encoding="utf-8"?>
<formControlPr xmlns="http://schemas.microsoft.com/office/spreadsheetml/2009/9/main" objectType="CheckBox" fmlaLink="$Q$43" lockText="1" noThreeD="1"/>
</file>

<file path=xl/ctrlProps/ctrlProp23.xml><?xml version="1.0" encoding="utf-8"?>
<formControlPr xmlns="http://schemas.microsoft.com/office/spreadsheetml/2009/9/main" objectType="CheckBox" fmlaLink="$S$43" lockText="1" noThreeD="1"/>
</file>

<file path=xl/ctrlProps/ctrlProp24.xml><?xml version="1.0" encoding="utf-8"?>
<formControlPr xmlns="http://schemas.microsoft.com/office/spreadsheetml/2009/9/main" objectType="CheckBox" fmlaLink="$U$43" lockText="1" noThreeD="1"/>
</file>

<file path=xl/ctrlProps/ctrlProp25.xml><?xml version="1.0" encoding="utf-8"?>
<formControlPr xmlns="http://schemas.microsoft.com/office/spreadsheetml/2009/9/main" objectType="CheckBox" fmlaLink="$Q$46" lockText="1" noThreeD="1"/>
</file>

<file path=xl/ctrlProps/ctrlProp26.xml><?xml version="1.0" encoding="utf-8"?>
<formControlPr xmlns="http://schemas.microsoft.com/office/spreadsheetml/2009/9/main" objectType="CheckBox" fmlaLink="$S$46" lockText="1" noThreeD="1"/>
</file>

<file path=xl/ctrlProps/ctrlProp27.xml><?xml version="1.0" encoding="utf-8"?>
<formControlPr xmlns="http://schemas.microsoft.com/office/spreadsheetml/2009/9/main" objectType="CheckBox" fmlaLink="$U$46" lockText="1" noThreeD="1"/>
</file>

<file path=xl/ctrlProps/ctrlProp28.xml><?xml version="1.0" encoding="utf-8"?>
<formControlPr xmlns="http://schemas.microsoft.com/office/spreadsheetml/2009/9/main" objectType="CheckBox" fmlaLink="$Q$49" lockText="1" noThreeD="1"/>
</file>

<file path=xl/ctrlProps/ctrlProp29.xml><?xml version="1.0" encoding="utf-8"?>
<formControlPr xmlns="http://schemas.microsoft.com/office/spreadsheetml/2009/9/main" objectType="CheckBox" fmlaLink="$S$49" lockText="1" noThreeD="1"/>
</file>

<file path=xl/ctrlProps/ctrlProp3.xml><?xml version="1.0" encoding="utf-8"?>
<formControlPr xmlns="http://schemas.microsoft.com/office/spreadsheetml/2009/9/main" objectType="CheckBox" fmlaLink="U13" lockText="1" noThreeD="1"/>
</file>

<file path=xl/ctrlProps/ctrlProp30.xml><?xml version="1.0" encoding="utf-8"?>
<formControlPr xmlns="http://schemas.microsoft.com/office/spreadsheetml/2009/9/main" objectType="CheckBox" fmlaLink="$U$49" lockText="1" noThreeD="1"/>
</file>

<file path=xl/ctrlProps/ctrlProp31.xml><?xml version="1.0" encoding="utf-8"?>
<formControlPr xmlns="http://schemas.microsoft.com/office/spreadsheetml/2009/9/main" objectType="CheckBox" fmlaLink="$Q$52" lockText="1" noThreeD="1"/>
</file>

<file path=xl/ctrlProps/ctrlProp32.xml><?xml version="1.0" encoding="utf-8"?>
<formControlPr xmlns="http://schemas.microsoft.com/office/spreadsheetml/2009/9/main" objectType="CheckBox" fmlaLink="$S$52" lockText="1" noThreeD="1"/>
</file>

<file path=xl/ctrlProps/ctrlProp33.xml><?xml version="1.0" encoding="utf-8"?>
<formControlPr xmlns="http://schemas.microsoft.com/office/spreadsheetml/2009/9/main" objectType="CheckBox" fmlaLink="$U$52" lockText="1" noThreeD="1"/>
</file>

<file path=xl/ctrlProps/ctrlProp34.xml><?xml version="1.0" encoding="utf-8"?>
<formControlPr xmlns="http://schemas.microsoft.com/office/spreadsheetml/2009/9/main" objectType="CheckBox" fmlaLink="$Q$55" lockText="1" noThreeD="1"/>
</file>

<file path=xl/ctrlProps/ctrlProp35.xml><?xml version="1.0" encoding="utf-8"?>
<formControlPr xmlns="http://schemas.microsoft.com/office/spreadsheetml/2009/9/main" objectType="CheckBox" fmlaLink="$S$55" lockText="1" noThreeD="1"/>
</file>

<file path=xl/ctrlProps/ctrlProp36.xml><?xml version="1.0" encoding="utf-8"?>
<formControlPr xmlns="http://schemas.microsoft.com/office/spreadsheetml/2009/9/main" objectType="CheckBox" fmlaLink="$U$55" lockText="1" noThreeD="1"/>
</file>

<file path=xl/ctrlProps/ctrlProp37.xml><?xml version="1.0" encoding="utf-8"?>
<formControlPr xmlns="http://schemas.microsoft.com/office/spreadsheetml/2009/9/main" objectType="CheckBox" fmlaLink="Q16" lockText="1" noThreeD="1"/>
</file>

<file path=xl/ctrlProps/ctrlProp38.xml><?xml version="1.0" encoding="utf-8"?>
<formControlPr xmlns="http://schemas.microsoft.com/office/spreadsheetml/2009/9/main" objectType="CheckBox" fmlaLink="Q16" lockText="1" noThreeD="1"/>
</file>

<file path=xl/ctrlProps/ctrlProp39.xml><?xml version="1.0" encoding="utf-8"?>
<formControlPr xmlns="http://schemas.microsoft.com/office/spreadsheetml/2009/9/main" objectType="CheckBox" fmlaLink="Q16" lockText="1" noThreeD="1"/>
</file>

<file path=xl/ctrlProps/ctrlProp4.xml><?xml version="1.0" encoding="utf-8"?>
<formControlPr xmlns="http://schemas.microsoft.com/office/spreadsheetml/2009/9/main" objectType="CheckBox" fmlaLink="Q16" lockText="1" noThreeD="1"/>
</file>

<file path=xl/ctrlProps/ctrlProp40.xml><?xml version="1.0" encoding="utf-8"?>
<formControlPr xmlns="http://schemas.microsoft.com/office/spreadsheetml/2009/9/main" objectType="CheckBox" fmlaLink="Q10" noThreeD="1"/>
</file>

<file path=xl/ctrlProps/ctrlProp41.xml><?xml version="1.0" encoding="utf-8"?>
<formControlPr xmlns="http://schemas.microsoft.com/office/spreadsheetml/2009/9/main" objectType="CheckBox" fmlaLink="Q37" noThreeD="1"/>
</file>

<file path=xl/ctrlProps/ctrlProp42.xml><?xml version="1.0" encoding="utf-8"?>
<formControlPr xmlns="http://schemas.microsoft.com/office/spreadsheetml/2009/9/main" objectType="CheckBox" fmlaLink="Q16" lockText="1" noThreeD="1"/>
</file>

<file path=xl/ctrlProps/ctrlProp43.xml><?xml version="1.0" encoding="utf-8"?>
<formControlPr xmlns="http://schemas.microsoft.com/office/spreadsheetml/2009/9/main" objectType="CheckBox" fmlaLink="Q16" lockText="1" noThreeD="1"/>
</file>

<file path=xl/ctrlProps/ctrlProp44.xml><?xml version="1.0" encoding="utf-8"?>
<formControlPr xmlns="http://schemas.microsoft.com/office/spreadsheetml/2009/9/main" objectType="CheckBox" fmlaLink="Q16" lockText="1" noThreeD="1"/>
</file>

<file path=xl/ctrlProps/ctrlProp45.xml><?xml version="1.0" encoding="utf-8"?>
<formControlPr xmlns="http://schemas.microsoft.com/office/spreadsheetml/2009/9/main" objectType="CheckBox" fmlaLink="Q16" lockText="1" noThreeD="1"/>
</file>

<file path=xl/ctrlProps/ctrlProp46.xml><?xml version="1.0" encoding="utf-8"?>
<formControlPr xmlns="http://schemas.microsoft.com/office/spreadsheetml/2009/9/main" objectType="CheckBox" fmlaLink="Q10" noThreeD="1"/>
</file>

<file path=xl/ctrlProps/ctrlProp47.xml><?xml version="1.0" encoding="utf-8"?>
<formControlPr xmlns="http://schemas.microsoft.com/office/spreadsheetml/2009/9/main" objectType="CheckBox" fmlaLink="Q37" noThreeD="1"/>
</file>

<file path=xl/ctrlProps/ctrlProp48.xml><?xml version="1.0" encoding="utf-8"?>
<formControlPr xmlns="http://schemas.microsoft.com/office/spreadsheetml/2009/9/main" objectType="CheckBox" fmlaLink="$R$13" lockText="1" noThreeD="1"/>
</file>

<file path=xl/ctrlProps/ctrlProp49.xml><?xml version="1.0" encoding="utf-8"?>
<formControlPr xmlns="http://schemas.microsoft.com/office/spreadsheetml/2009/9/main" objectType="CheckBox" fmlaLink="$T$13" lockText="1" noThreeD="1"/>
</file>

<file path=xl/ctrlProps/ctrlProp5.xml><?xml version="1.0" encoding="utf-8"?>
<formControlPr xmlns="http://schemas.microsoft.com/office/spreadsheetml/2009/9/main" objectType="CheckBox" fmlaLink="S16" lockText="1" noThreeD="1"/>
</file>

<file path=xl/ctrlProps/ctrlProp50.xml><?xml version="1.0" encoding="utf-8"?>
<formControlPr xmlns="http://schemas.microsoft.com/office/spreadsheetml/2009/9/main" objectType="CheckBox" fmlaLink="$R$16" lockText="1" noThreeD="1"/>
</file>

<file path=xl/ctrlProps/ctrlProp51.xml><?xml version="1.0" encoding="utf-8"?>
<formControlPr xmlns="http://schemas.microsoft.com/office/spreadsheetml/2009/9/main" objectType="CheckBox" fmlaLink="$T$16" lockText="1" noThreeD="1"/>
</file>

<file path=xl/ctrlProps/ctrlProp52.xml><?xml version="1.0" encoding="utf-8"?>
<formControlPr xmlns="http://schemas.microsoft.com/office/spreadsheetml/2009/9/main" objectType="CheckBox" fmlaLink="$R$19" lockText="1" noThreeD="1"/>
</file>

<file path=xl/ctrlProps/ctrlProp53.xml><?xml version="1.0" encoding="utf-8"?>
<formControlPr xmlns="http://schemas.microsoft.com/office/spreadsheetml/2009/9/main" objectType="CheckBox" fmlaLink="$T$19" lockText="1" noThreeD="1"/>
</file>

<file path=xl/ctrlProps/ctrlProp54.xml><?xml version="1.0" encoding="utf-8"?>
<formControlPr xmlns="http://schemas.microsoft.com/office/spreadsheetml/2009/9/main" objectType="CheckBox" fmlaLink="$T$22" lockText="1" noThreeD="1"/>
</file>

<file path=xl/ctrlProps/ctrlProp55.xml><?xml version="1.0" encoding="utf-8"?>
<formControlPr xmlns="http://schemas.microsoft.com/office/spreadsheetml/2009/9/main" objectType="CheckBox" fmlaLink="$R$22" lockText="1" noThreeD="1"/>
</file>

<file path=xl/ctrlProps/ctrlProp56.xml><?xml version="1.0" encoding="utf-8"?>
<formControlPr xmlns="http://schemas.microsoft.com/office/spreadsheetml/2009/9/main" objectType="CheckBox" fmlaLink="$R$25" lockText="1" noThreeD="1"/>
</file>

<file path=xl/ctrlProps/ctrlProp57.xml><?xml version="1.0" encoding="utf-8"?>
<formControlPr xmlns="http://schemas.microsoft.com/office/spreadsheetml/2009/9/main" objectType="CheckBox" fmlaLink="$T$25" lockText="1" noThreeD="1"/>
</file>

<file path=xl/ctrlProps/ctrlProp58.xml><?xml version="1.0" encoding="utf-8"?>
<formControlPr xmlns="http://schemas.microsoft.com/office/spreadsheetml/2009/9/main" objectType="CheckBox" fmlaLink="$R$28" lockText="1" noThreeD="1"/>
</file>

<file path=xl/ctrlProps/ctrlProp59.xml><?xml version="1.0" encoding="utf-8"?>
<formControlPr xmlns="http://schemas.microsoft.com/office/spreadsheetml/2009/9/main" objectType="CheckBox" fmlaLink="$T$28" lockText="1" noThreeD="1"/>
</file>

<file path=xl/ctrlProps/ctrlProp6.xml><?xml version="1.0" encoding="utf-8"?>
<formControlPr xmlns="http://schemas.microsoft.com/office/spreadsheetml/2009/9/main" objectType="CheckBox" fmlaLink="U16" lockText="1" noThreeD="1"/>
</file>

<file path=xl/ctrlProps/ctrlProp60.xml><?xml version="1.0" encoding="utf-8"?>
<formControlPr xmlns="http://schemas.microsoft.com/office/spreadsheetml/2009/9/main" objectType="CheckBox" fmlaLink="$Y$13" lockText="1" noThreeD="1"/>
</file>

<file path=xl/ctrlProps/ctrlProp61.xml><?xml version="1.0" encoding="utf-8"?>
<formControlPr xmlns="http://schemas.microsoft.com/office/spreadsheetml/2009/9/main" objectType="CheckBox" fmlaLink="$Z$13" lockText="1" noThreeD="1"/>
</file>

<file path=xl/ctrlProps/ctrlProp62.xml><?xml version="1.0" encoding="utf-8"?>
<formControlPr xmlns="http://schemas.microsoft.com/office/spreadsheetml/2009/9/main" objectType="CheckBox" fmlaLink="$AA$13" lockText="1" noThreeD="1"/>
</file>

<file path=xl/ctrlProps/ctrlProp63.xml><?xml version="1.0" encoding="utf-8"?>
<formControlPr xmlns="http://schemas.microsoft.com/office/spreadsheetml/2009/9/main" objectType="CheckBox" fmlaLink="$AB$13" lockText="1" noThreeD="1"/>
</file>

<file path=xl/ctrlProps/ctrlProp64.xml><?xml version="1.0" encoding="utf-8"?>
<formControlPr xmlns="http://schemas.microsoft.com/office/spreadsheetml/2009/9/main" objectType="CheckBox" fmlaLink="$AC$13" lockText="1" noThreeD="1"/>
</file>

<file path=xl/ctrlProps/ctrlProp65.xml><?xml version="1.0" encoding="utf-8"?>
<formControlPr xmlns="http://schemas.microsoft.com/office/spreadsheetml/2009/9/main" objectType="CheckBox" fmlaLink="$R$40" lockText="1" noThreeD="1"/>
</file>

<file path=xl/ctrlProps/ctrlProp66.xml><?xml version="1.0" encoding="utf-8"?>
<formControlPr xmlns="http://schemas.microsoft.com/office/spreadsheetml/2009/9/main" objectType="CheckBox" fmlaLink="$T$40" lockText="1" noThreeD="1"/>
</file>

<file path=xl/ctrlProps/ctrlProp67.xml><?xml version="1.0" encoding="utf-8"?>
<formControlPr xmlns="http://schemas.microsoft.com/office/spreadsheetml/2009/9/main" objectType="CheckBox" fmlaLink="$R$43" lockText="1" noThreeD="1"/>
</file>

<file path=xl/ctrlProps/ctrlProp68.xml><?xml version="1.0" encoding="utf-8"?>
<formControlPr xmlns="http://schemas.microsoft.com/office/spreadsheetml/2009/9/main" objectType="CheckBox" fmlaLink="$T$43" lockText="1" noThreeD="1"/>
</file>

<file path=xl/ctrlProps/ctrlProp69.xml><?xml version="1.0" encoding="utf-8"?>
<formControlPr xmlns="http://schemas.microsoft.com/office/spreadsheetml/2009/9/main" objectType="CheckBox" fmlaLink="$R$46" lockText="1" noThreeD="1"/>
</file>

<file path=xl/ctrlProps/ctrlProp7.xml><?xml version="1.0" encoding="utf-8"?>
<formControlPr xmlns="http://schemas.microsoft.com/office/spreadsheetml/2009/9/main" objectType="CheckBox" fmlaLink="$Q$19" lockText="1" noThreeD="1"/>
</file>

<file path=xl/ctrlProps/ctrlProp70.xml><?xml version="1.0" encoding="utf-8"?>
<formControlPr xmlns="http://schemas.microsoft.com/office/spreadsheetml/2009/9/main" objectType="CheckBox" fmlaLink="$T$46" lockText="1" noThreeD="1"/>
</file>

<file path=xl/ctrlProps/ctrlProp71.xml><?xml version="1.0" encoding="utf-8"?>
<formControlPr xmlns="http://schemas.microsoft.com/office/spreadsheetml/2009/9/main" objectType="CheckBox" fmlaLink="$R$49" lockText="1" noThreeD="1"/>
</file>

<file path=xl/ctrlProps/ctrlProp72.xml><?xml version="1.0" encoding="utf-8"?>
<formControlPr xmlns="http://schemas.microsoft.com/office/spreadsheetml/2009/9/main" objectType="CheckBox" fmlaLink="$T$49" lockText="1" noThreeD="1"/>
</file>

<file path=xl/ctrlProps/ctrlProp73.xml><?xml version="1.0" encoding="utf-8"?>
<formControlPr xmlns="http://schemas.microsoft.com/office/spreadsheetml/2009/9/main" objectType="CheckBox" fmlaLink="$R$52" lockText="1" noThreeD="1"/>
</file>

<file path=xl/ctrlProps/ctrlProp74.xml><?xml version="1.0" encoding="utf-8"?>
<formControlPr xmlns="http://schemas.microsoft.com/office/spreadsheetml/2009/9/main" objectType="CheckBox" fmlaLink="$T$52" lockText="1" noThreeD="1"/>
</file>

<file path=xl/ctrlProps/ctrlProp75.xml><?xml version="1.0" encoding="utf-8"?>
<formControlPr xmlns="http://schemas.microsoft.com/office/spreadsheetml/2009/9/main" objectType="CheckBox" fmlaLink="$R$55" lockText="1" noThreeD="1"/>
</file>

<file path=xl/ctrlProps/ctrlProp76.xml><?xml version="1.0" encoding="utf-8"?>
<formControlPr xmlns="http://schemas.microsoft.com/office/spreadsheetml/2009/9/main" objectType="CheckBox" fmlaLink="$T$55" lockText="1" noThreeD="1"/>
</file>

<file path=xl/ctrlProps/ctrlProp77.xml><?xml version="1.0" encoding="utf-8"?>
<formControlPr xmlns="http://schemas.microsoft.com/office/spreadsheetml/2009/9/main" objectType="CheckBox" fmlaLink="$Y$40" lockText="1" noThreeD="1"/>
</file>

<file path=xl/ctrlProps/ctrlProp78.xml><?xml version="1.0" encoding="utf-8"?>
<formControlPr xmlns="http://schemas.microsoft.com/office/spreadsheetml/2009/9/main" objectType="CheckBox" fmlaLink="$Z$40" lockText="1" noThreeD="1"/>
</file>

<file path=xl/ctrlProps/ctrlProp79.xml><?xml version="1.0" encoding="utf-8"?>
<formControlPr xmlns="http://schemas.microsoft.com/office/spreadsheetml/2009/9/main" objectType="CheckBox" fmlaLink="$AA$40" lockText="1" noThreeD="1"/>
</file>

<file path=xl/ctrlProps/ctrlProp8.xml><?xml version="1.0" encoding="utf-8"?>
<formControlPr xmlns="http://schemas.microsoft.com/office/spreadsheetml/2009/9/main" objectType="CheckBox" fmlaLink="$S$19" lockText="1" noThreeD="1"/>
</file>

<file path=xl/ctrlProps/ctrlProp80.xml><?xml version="1.0" encoding="utf-8"?>
<formControlPr xmlns="http://schemas.microsoft.com/office/spreadsheetml/2009/9/main" objectType="CheckBox" fmlaLink="$AB$40" lockText="1" noThreeD="1"/>
</file>

<file path=xl/ctrlProps/ctrlProp81.xml><?xml version="1.0" encoding="utf-8"?>
<formControlPr xmlns="http://schemas.microsoft.com/office/spreadsheetml/2009/9/main" objectType="CheckBox" fmlaLink="$AC$40" lockText="1" noThreeD="1"/>
</file>

<file path=xl/ctrlProps/ctrlProp82.xml><?xml version="1.0" encoding="utf-8"?>
<formControlPr xmlns="http://schemas.microsoft.com/office/spreadsheetml/2009/9/main" objectType="CheckBox" fmlaLink="$Q$52" lockText="1" noThreeD="1"/>
</file>

<file path=xl/ctrlProps/ctrlProp83.xml><?xml version="1.0" encoding="utf-8"?>
<formControlPr xmlns="http://schemas.microsoft.com/office/spreadsheetml/2009/9/main" objectType="CheckBox" fmlaLink="$S$52" lockText="1" noThreeD="1"/>
</file>

<file path=xl/ctrlProps/ctrlProp84.xml><?xml version="1.0" encoding="utf-8"?>
<formControlPr xmlns="http://schemas.microsoft.com/office/spreadsheetml/2009/9/main" objectType="CheckBox" fmlaLink="$U$52" lockText="1" noThreeD="1"/>
</file>

<file path=xl/ctrlProps/ctrlProp85.xml><?xml version="1.0" encoding="utf-8"?>
<formControlPr xmlns="http://schemas.microsoft.com/office/spreadsheetml/2009/9/main" objectType="CheckBox" fmlaLink="$R$52" lockText="1" noThreeD="1"/>
</file>

<file path=xl/ctrlProps/ctrlProp86.xml><?xml version="1.0" encoding="utf-8"?>
<formControlPr xmlns="http://schemas.microsoft.com/office/spreadsheetml/2009/9/main" objectType="CheckBox" fmlaLink="$T$52" lockText="1" noThreeD="1"/>
</file>

<file path=xl/ctrlProps/ctrlProp87.xml><?xml version="1.0" encoding="utf-8"?>
<formControlPr xmlns="http://schemas.microsoft.com/office/spreadsheetml/2009/9/main" objectType="CheckBox" fmlaLink="$Q$84" lockText="1" noThreeD="1"/>
</file>

<file path=xl/ctrlProps/ctrlProp88.xml><?xml version="1.0" encoding="utf-8"?>
<formControlPr xmlns="http://schemas.microsoft.com/office/spreadsheetml/2009/9/main" objectType="CheckBox" fmlaLink="$S$84" lockText="1" noThreeD="1"/>
</file>

<file path=xl/ctrlProps/ctrlProp89.xml><?xml version="1.0" encoding="utf-8"?>
<formControlPr xmlns="http://schemas.microsoft.com/office/spreadsheetml/2009/9/main" objectType="CheckBox" fmlaLink="$U$84" lockText="1" noThreeD="1"/>
</file>

<file path=xl/ctrlProps/ctrlProp9.xml><?xml version="1.0" encoding="utf-8"?>
<formControlPr xmlns="http://schemas.microsoft.com/office/spreadsheetml/2009/9/main" objectType="CheckBox" fmlaLink="$U$19" lockText="1" noThreeD="1"/>
</file>

<file path=xl/ctrlProps/ctrlProp90.xml><?xml version="1.0" encoding="utf-8"?>
<formControlPr xmlns="http://schemas.microsoft.com/office/spreadsheetml/2009/9/main" objectType="CheckBox" fmlaLink="$R$84" lockText="1" noThreeD="1"/>
</file>

<file path=xl/ctrlProps/ctrlProp91.xml><?xml version="1.0" encoding="utf-8"?>
<formControlPr xmlns="http://schemas.microsoft.com/office/spreadsheetml/2009/9/main" objectType="CheckBox" fmlaLink="$T$84"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1</xdr:row>
      <xdr:rowOff>19050</xdr:rowOff>
    </xdr:from>
    <xdr:to>
      <xdr:col>11</xdr:col>
      <xdr:colOff>266700</xdr:colOff>
      <xdr:row>41</xdr:row>
      <xdr:rowOff>66675</xdr:rowOff>
    </xdr:to>
    <xdr:sp macro="" textlink="">
      <xdr:nvSpPr>
        <xdr:cNvPr id="5121" name="Text Box 1"/>
        <xdr:cNvSpPr txBox="1">
          <a:spLocks noChangeArrowheads="1"/>
        </xdr:cNvSpPr>
      </xdr:nvSpPr>
      <xdr:spPr bwMode="auto">
        <a:xfrm>
          <a:off x="638175" y="180975"/>
          <a:ext cx="6334125" cy="65246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collection of data is organised in this Excel spreadsheet. It contains 2 worksheets plus a cover page. Please complete all sheets.</a:t>
          </a:r>
        </a:p>
        <a:p>
          <a:pPr algn="l" rtl="0">
            <a:defRPr sz="1000"/>
          </a:pP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 There are some data validation rules embedded in the questionnaire to ensure the validity of the collected data.  If data are entered incorrectly, an error message will appear explaining the problem. Please refer to descriptions of the different errors in the Errors tab.</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copy and paste between cells:  some data validation rules may no longer work if data is copied and pasted between cells.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change the layout of the questionnaire: this will help ensuring the quick and correct processing of the data (worksheets are protected for this reason).</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Zero values should be indicated by “0” (NUMERIC character).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If you are not active in a certain segment, please enter "0" in the relevant cell.</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enter any text or negative values in the cells, or else the input will turn red.</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When the form is completed correctly, the text at the front page should read ‘Thank you for completing this survey, please send the form now’.</a:t>
          </a:r>
        </a:p>
        <a:p>
          <a:pPr algn="l" rtl="0">
            <a:defRPr sz="1000"/>
          </a:pPr>
          <a:endParaRPr lang="en-GB" sz="1000" b="0" i="0" u="none" strike="noStrike" baseline="0">
            <a:solidFill>
              <a:srgbClr val="000000"/>
            </a:solidFill>
            <a:latin typeface="Arial"/>
            <a:cs typeface="Arial"/>
          </a:endParaRPr>
        </a:p>
      </xdr:txBody>
    </xdr:sp>
    <xdr:clientData/>
  </xdr:twoCellAnchor>
  <xdr:twoCellAnchor>
    <xdr:from>
      <xdr:col>0</xdr:col>
      <xdr:colOff>228601</xdr:colOff>
      <xdr:row>0</xdr:row>
      <xdr:rowOff>152400</xdr:rowOff>
    </xdr:from>
    <xdr:to>
      <xdr:col>12</xdr:col>
      <xdr:colOff>161925</xdr:colOff>
      <xdr:row>41</xdr:row>
      <xdr:rowOff>38100</xdr:rowOff>
    </xdr:to>
    <xdr:sp macro="" textlink="">
      <xdr:nvSpPr>
        <xdr:cNvPr id="5126" name="Text Box 1"/>
        <xdr:cNvSpPr txBox="1">
          <a:spLocks noChangeArrowheads="1"/>
        </xdr:cNvSpPr>
      </xdr:nvSpPr>
      <xdr:spPr bwMode="auto">
        <a:xfrm>
          <a:off x="228601" y="152400"/>
          <a:ext cx="7248524" cy="6524625"/>
        </a:xfrm>
        <a:prstGeom prst="rect">
          <a:avLst/>
        </a:prstGeom>
        <a:solidFill>
          <a:srgbClr val="FFFFFF"/>
        </a:solidFill>
        <a:ln w="9525">
          <a:noFill/>
          <a:miter lim="800000"/>
          <a:headEnd/>
          <a:tailEnd/>
        </a:ln>
      </xdr:spPr>
      <xdr:txBody>
        <a:bodyPr vertOverflow="clip" wrap="square" lIns="36576" tIns="27432" rIns="0" bIns="0" anchor="t" upright="1"/>
        <a:lstStyle/>
        <a:p>
          <a:pPr algn="l" rtl="0">
            <a:lnSpc>
              <a:spcPts val="1300"/>
            </a:lnSpc>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pitchFamily="34" charset="0"/>
              <a:cs typeface="Arial" pitchFamily="34" charset="0"/>
            </a:rPr>
            <a:t>The collection of data is organised in this Excel spreadsheet. It contains two worksheets plus a cover page. Please complete all three sheets.</a:t>
          </a:r>
        </a:p>
        <a:p>
          <a:pPr algn="l" rtl="0">
            <a:lnSpc>
              <a:spcPts val="1100"/>
            </a:lnSpc>
            <a:defRPr sz="1000"/>
          </a:pPr>
          <a:r>
            <a:rPr lang="en-GB" sz="1000" b="0" i="0" u="none" strike="noStrike" baseline="0">
              <a:solidFill>
                <a:srgbClr val="000000"/>
              </a:solidFill>
              <a:latin typeface="Arial" pitchFamily="34" charset="0"/>
              <a:cs typeface="Arial" pitchFamily="34" charset="0"/>
            </a:rPr>
            <a:t> </a:t>
          </a: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There are some data validation rules embedded in the questionnaire to ensure the validity of the collected data.  If data are entered incorrectly, an error message will appear explaining the problem. Please refer to descriptions of the different errors on the 'Errors' tab.</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copy and paste between cells, as this may cause the data validation rules to work incorrectly.</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Worksheets are locked with password-protection. To help ensure data can be processed quickly and correctly, please do not attempt to change the layout of the questionnaire. </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If you have no activity to report in a certain cell, </a:t>
          </a:r>
          <a:r>
            <a:rPr lang="en-GB" sz="1000" b="0" i="0" u="sng" strike="noStrike" baseline="0">
              <a:solidFill>
                <a:srgbClr val="000000"/>
              </a:solidFill>
              <a:latin typeface="Arial" pitchFamily="34" charset="0"/>
              <a:cs typeface="Arial" pitchFamily="34" charset="0"/>
            </a:rPr>
            <a:t>please enter "0" (NUMERIC character) rather than leaving cells blank</a:t>
          </a:r>
          <a:r>
            <a:rPr lang="en-GB" sz="1000" b="0" i="0" u="none" strike="noStrike" baseline="0">
              <a:solidFill>
                <a:srgbClr val="000000"/>
              </a:solidFill>
              <a:latin typeface="Arial" pitchFamily="34" charset="0"/>
              <a:cs typeface="Arial" pitchFamily="34" charset="0"/>
            </a:rPr>
            <a:t>.</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enter any negative values in the cells.  Negative values will be highlighted in red. Use text only in items marked with a "t".</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When all the cells have been completed, the text at the front page will read ‘Thank you for completing this survey. Please check for errors before sending the form to the Bank of England."</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1" i="0" u="none" strike="noStrike" baseline="0">
              <a:solidFill>
                <a:srgbClr val="000000"/>
              </a:solidFill>
              <a:latin typeface="Arial" pitchFamily="34" charset="0"/>
              <a:cs typeface="Arial" pitchFamily="34" charset="0"/>
            </a:rPr>
            <a:t>Please return your form by 8 January 2016 to: </a:t>
          </a:r>
          <a:r>
            <a:rPr lang="en-GB" sz="1000" b="1" i="0" u="sng" strike="noStrike" baseline="0">
              <a:solidFill>
                <a:srgbClr val="0000FF"/>
              </a:solidFill>
              <a:latin typeface="Arial" pitchFamily="34" charset="0"/>
              <a:cs typeface="Arial" pitchFamily="34" charset="0"/>
            </a:rPr>
            <a:t>MMLGsurveyreturns@bankofengland.co.uk</a:t>
          </a:r>
          <a:r>
            <a:rPr lang="en-GB" sz="1000" b="1" i="0" u="none" strike="noStrike" baseline="0">
              <a:solidFill>
                <a:srgbClr val="0000FF"/>
              </a:solidFill>
              <a:latin typeface="Arial" pitchFamily="34" charset="0"/>
              <a:cs typeface="Arial" pitchFamily="34" charset="0"/>
            </a:rPr>
            <a:t>. </a:t>
          </a:r>
          <a:r>
            <a:rPr lang="en-GB" sz="1000" b="0" i="0" u="none" strike="noStrike" baseline="0">
              <a:solidFill>
                <a:sysClr val="windowText" lastClr="000000"/>
              </a:solidFill>
              <a:latin typeface="Arial" pitchFamily="34" charset="0"/>
              <a:cs typeface="Arial" pitchFamily="34" charset="0"/>
            </a:rPr>
            <a:t>This</a:t>
          </a:r>
          <a:r>
            <a:rPr lang="en-GB" sz="1000" b="0" i="0" u="none" strike="noStrike" baseline="0">
              <a:solidFill>
                <a:srgbClr val="000000"/>
              </a:solidFill>
              <a:latin typeface="Arial" pitchFamily="34" charset="0"/>
              <a:cs typeface="Arial" pitchFamily="34" charset="0"/>
            </a:rPr>
            <a:t> email address uses PGP encryption** to ensure security of your data and should only be used for the return of completed forms.</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ts val="11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Electronic copies are highly preferred but if you experience problems with the interactive form, a hard copy may be returned to:</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Data Services Group</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Statistics &amp; Regulatory Data Division</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Bank of England</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Threadneedle Street</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London EC2R 8AH</a:t>
          </a:r>
        </a:p>
        <a:p>
          <a:pPr algn="l" rtl="0">
            <a:lnSpc>
              <a:spcPts val="1100"/>
            </a:lnSpc>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ts val="11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If you have any questions on how to fill in the survey, or on the functioning of the interactive reporting form, please contact your firm’s Bank of England relationship manager in the first instance, or email </a:t>
          </a:r>
          <a:r>
            <a:rPr lang="en-GB" sz="1000" b="1" i="0" u="sng" strike="noStrike" baseline="0">
              <a:solidFill>
                <a:srgbClr val="0000FF"/>
              </a:solidFill>
              <a:latin typeface="Arial" pitchFamily="34" charset="0"/>
              <a:cs typeface="Arial" pitchFamily="34" charset="0"/>
            </a:rPr>
            <a:t>MMLGsurveyqueries@bankofengland.co.uk</a:t>
          </a:r>
          <a:r>
            <a:rPr lang="en-GB" sz="1000" b="1" i="0" u="none" strike="noStrike" baseline="0">
              <a:solidFill>
                <a:srgbClr val="0000FF"/>
              </a:solidFill>
              <a:latin typeface="Arial" pitchFamily="34" charset="0"/>
              <a:cs typeface="Arial" pitchFamily="34" charset="0"/>
            </a:rPr>
            <a:t>.  </a:t>
          </a:r>
        </a:p>
        <a:p>
          <a:pPr algn="l" rtl="0">
            <a:lnSpc>
              <a:spcPts val="1100"/>
            </a:lnSpc>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rgbClr val="000000"/>
              </a:solidFill>
              <a:effectLst/>
              <a:uLnTx/>
              <a:uFillTx/>
              <a:latin typeface="Arial" pitchFamily="34" charset="0"/>
              <a:ea typeface="+mn-ea"/>
              <a:cs typeface="Arial" pitchFamily="34" charset="0"/>
            </a:rPr>
            <a:t>**Should you require a PGP key please contact the Data Reception Team on </a:t>
          </a:r>
          <a:r>
            <a:rPr kumimoji="0" lang="en-GB" sz="1000" b="1" i="0" u="sng" strike="noStrike" kern="0" cap="none" spc="0" normalizeH="0" baseline="0" noProof="0">
              <a:ln>
                <a:noFill/>
              </a:ln>
              <a:solidFill>
                <a:srgbClr val="0000FF"/>
              </a:solidFill>
              <a:effectLst/>
              <a:uLnTx/>
              <a:uFillTx/>
              <a:latin typeface="Arial" pitchFamily="34" charset="0"/>
              <a:ea typeface="+mn-ea"/>
              <a:cs typeface="Arial" pitchFamily="34" charset="0"/>
            </a:rPr>
            <a:t>SRDD_PGP@bankofengland.co.uk</a:t>
          </a:r>
          <a:r>
            <a:rPr kumimoji="0" lang="en-GB" sz="1000" b="1" i="0" u="none" strike="noStrike" kern="0" cap="none" spc="0" normalizeH="0" baseline="0" noProof="0">
              <a:ln>
                <a:noFill/>
              </a:ln>
              <a:solidFill>
                <a:srgbClr val="0000FF"/>
              </a:solidFill>
              <a:effectLst/>
              <a:uLnTx/>
              <a:uFillTx/>
              <a:latin typeface="Arial" pitchFamily="34" charset="0"/>
              <a:ea typeface="+mn-ea"/>
              <a:cs typeface="Arial" pitchFamily="34" charset="0"/>
            </a:rPr>
            <a:t>.</a:t>
          </a:r>
          <a:endParaRPr lang="en-GB" sz="1000" b="1" i="0" u="sng"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1" i="0" u="none" strike="noStrike" baseline="0">
            <a:solidFill>
              <a:srgbClr val="3366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57150</xdr:rowOff>
        </xdr:from>
        <xdr:to>
          <xdr:col>4</xdr:col>
          <xdr:colOff>628650</xdr:colOff>
          <xdr:row>12</xdr:row>
          <xdr:rowOff>314325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12</xdr:row>
          <xdr:rowOff>57150</xdr:rowOff>
        </xdr:from>
        <xdr:to>
          <xdr:col>6</xdr:col>
          <xdr:colOff>609600</xdr:colOff>
          <xdr:row>12</xdr:row>
          <xdr:rowOff>314325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66675</xdr:rowOff>
        </xdr:from>
        <xdr:to>
          <xdr:col>4</xdr:col>
          <xdr:colOff>581025</xdr:colOff>
          <xdr:row>15</xdr:row>
          <xdr:rowOff>304800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15</xdr:row>
          <xdr:rowOff>66675</xdr:rowOff>
        </xdr:from>
        <xdr:to>
          <xdr:col>6</xdr:col>
          <xdr:colOff>619125</xdr:colOff>
          <xdr:row>15</xdr:row>
          <xdr:rowOff>304800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xdr:row>
          <xdr:rowOff>66675</xdr:rowOff>
        </xdr:from>
        <xdr:to>
          <xdr:col>2</xdr:col>
          <xdr:colOff>666750</xdr:colOff>
          <xdr:row>18</xdr:row>
          <xdr:rowOff>295275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18</xdr:row>
          <xdr:rowOff>85725</xdr:rowOff>
        </xdr:from>
        <xdr:to>
          <xdr:col>4</xdr:col>
          <xdr:colOff>657225</xdr:colOff>
          <xdr:row>18</xdr:row>
          <xdr:rowOff>304800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18</xdr:row>
          <xdr:rowOff>85725</xdr:rowOff>
        </xdr:from>
        <xdr:to>
          <xdr:col>6</xdr:col>
          <xdr:colOff>666750</xdr:colOff>
          <xdr:row>18</xdr:row>
          <xdr:rowOff>295275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xdr:row>
          <xdr:rowOff>76200</xdr:rowOff>
        </xdr:from>
        <xdr:to>
          <xdr:col>2</xdr:col>
          <xdr:colOff>676275</xdr:colOff>
          <xdr:row>21</xdr:row>
          <xdr:rowOff>304800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85725</xdr:rowOff>
        </xdr:from>
        <xdr:to>
          <xdr:col>4</xdr:col>
          <xdr:colOff>676275</xdr:colOff>
          <xdr:row>21</xdr:row>
          <xdr:rowOff>295275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24</xdr:row>
          <xdr:rowOff>76200</xdr:rowOff>
        </xdr:from>
        <xdr:to>
          <xdr:col>2</xdr:col>
          <xdr:colOff>695325</xdr:colOff>
          <xdr:row>24</xdr:row>
          <xdr:rowOff>295275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xdr:row>
          <xdr:rowOff>76200</xdr:rowOff>
        </xdr:from>
        <xdr:to>
          <xdr:col>6</xdr:col>
          <xdr:colOff>657225</xdr:colOff>
          <xdr:row>21</xdr:row>
          <xdr:rowOff>304800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85725</xdr:rowOff>
        </xdr:from>
        <xdr:to>
          <xdr:col>4</xdr:col>
          <xdr:colOff>647700</xdr:colOff>
          <xdr:row>24</xdr:row>
          <xdr:rowOff>304800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24</xdr:row>
          <xdr:rowOff>76200</xdr:rowOff>
        </xdr:from>
        <xdr:to>
          <xdr:col>6</xdr:col>
          <xdr:colOff>647700</xdr:colOff>
          <xdr:row>24</xdr:row>
          <xdr:rowOff>295275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27</xdr:row>
          <xdr:rowOff>95250</xdr:rowOff>
        </xdr:from>
        <xdr:to>
          <xdr:col>2</xdr:col>
          <xdr:colOff>638175</xdr:colOff>
          <xdr:row>27</xdr:row>
          <xdr:rowOff>314325</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27</xdr:row>
          <xdr:rowOff>95250</xdr:rowOff>
        </xdr:from>
        <xdr:to>
          <xdr:col>4</xdr:col>
          <xdr:colOff>647700</xdr:colOff>
          <xdr:row>27</xdr:row>
          <xdr:rowOff>314325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27</xdr:row>
          <xdr:rowOff>85725</xdr:rowOff>
        </xdr:from>
        <xdr:to>
          <xdr:col>6</xdr:col>
          <xdr:colOff>657225</xdr:colOff>
          <xdr:row>27</xdr:row>
          <xdr:rowOff>314325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xdr:row>
          <xdr:rowOff>76200</xdr:rowOff>
        </xdr:from>
        <xdr:to>
          <xdr:col>2</xdr:col>
          <xdr:colOff>685800</xdr:colOff>
          <xdr:row>39</xdr:row>
          <xdr:rowOff>304800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39</xdr:row>
          <xdr:rowOff>76200</xdr:rowOff>
        </xdr:from>
        <xdr:to>
          <xdr:col>4</xdr:col>
          <xdr:colOff>657225</xdr:colOff>
          <xdr:row>39</xdr:row>
          <xdr:rowOff>295275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39</xdr:row>
          <xdr:rowOff>85725</xdr:rowOff>
        </xdr:from>
        <xdr:to>
          <xdr:col>6</xdr:col>
          <xdr:colOff>666750</xdr:colOff>
          <xdr:row>39</xdr:row>
          <xdr:rowOff>304800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42</xdr:row>
          <xdr:rowOff>85725</xdr:rowOff>
        </xdr:from>
        <xdr:to>
          <xdr:col>2</xdr:col>
          <xdr:colOff>666750</xdr:colOff>
          <xdr:row>42</xdr:row>
          <xdr:rowOff>314325</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42</xdr:row>
          <xdr:rowOff>85725</xdr:rowOff>
        </xdr:from>
        <xdr:to>
          <xdr:col>4</xdr:col>
          <xdr:colOff>666750</xdr:colOff>
          <xdr:row>42</xdr:row>
          <xdr:rowOff>304800</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42</xdr:row>
          <xdr:rowOff>85725</xdr:rowOff>
        </xdr:from>
        <xdr:to>
          <xdr:col>6</xdr:col>
          <xdr:colOff>666750</xdr:colOff>
          <xdr:row>42</xdr:row>
          <xdr:rowOff>304800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45</xdr:row>
          <xdr:rowOff>76200</xdr:rowOff>
        </xdr:from>
        <xdr:to>
          <xdr:col>2</xdr:col>
          <xdr:colOff>647700</xdr:colOff>
          <xdr:row>45</xdr:row>
          <xdr:rowOff>304800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45</xdr:row>
          <xdr:rowOff>76200</xdr:rowOff>
        </xdr:from>
        <xdr:to>
          <xdr:col>4</xdr:col>
          <xdr:colOff>666750</xdr:colOff>
          <xdr:row>45</xdr:row>
          <xdr:rowOff>304800</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76200</xdr:rowOff>
        </xdr:from>
        <xdr:to>
          <xdr:col>6</xdr:col>
          <xdr:colOff>676275</xdr:colOff>
          <xdr:row>45</xdr:row>
          <xdr:rowOff>304800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48</xdr:row>
          <xdr:rowOff>66675</xdr:rowOff>
        </xdr:from>
        <xdr:to>
          <xdr:col>2</xdr:col>
          <xdr:colOff>676275</xdr:colOff>
          <xdr:row>48</xdr:row>
          <xdr:rowOff>295275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48</xdr:row>
          <xdr:rowOff>85725</xdr:rowOff>
        </xdr:from>
        <xdr:to>
          <xdr:col>4</xdr:col>
          <xdr:colOff>657225</xdr:colOff>
          <xdr:row>48</xdr:row>
          <xdr:rowOff>304800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48</xdr:row>
          <xdr:rowOff>85725</xdr:rowOff>
        </xdr:from>
        <xdr:to>
          <xdr:col>6</xdr:col>
          <xdr:colOff>657225</xdr:colOff>
          <xdr:row>48</xdr:row>
          <xdr:rowOff>295275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51</xdr:row>
          <xdr:rowOff>85725</xdr:rowOff>
        </xdr:from>
        <xdr:to>
          <xdr:col>2</xdr:col>
          <xdr:colOff>676275</xdr:colOff>
          <xdr:row>51</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51</xdr:row>
          <xdr:rowOff>76200</xdr:rowOff>
        </xdr:from>
        <xdr:to>
          <xdr:col>4</xdr:col>
          <xdr:colOff>666750</xdr:colOff>
          <xdr:row>51</xdr:row>
          <xdr:rowOff>304800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51</xdr:row>
          <xdr:rowOff>85725</xdr:rowOff>
        </xdr:from>
        <xdr:to>
          <xdr:col>6</xdr:col>
          <xdr:colOff>600075</xdr:colOff>
          <xdr:row>51</xdr:row>
          <xdr:rowOff>304800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54</xdr:row>
          <xdr:rowOff>76200</xdr:rowOff>
        </xdr:from>
        <xdr:to>
          <xdr:col>2</xdr:col>
          <xdr:colOff>704850</xdr:colOff>
          <xdr:row>54</xdr:row>
          <xdr:rowOff>304800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54</xdr:row>
          <xdr:rowOff>66675</xdr:rowOff>
        </xdr:from>
        <xdr:to>
          <xdr:col>4</xdr:col>
          <xdr:colOff>666750</xdr:colOff>
          <xdr:row>54</xdr:row>
          <xdr:rowOff>304800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76200</xdr:rowOff>
        </xdr:from>
        <xdr:to>
          <xdr:col>6</xdr:col>
          <xdr:colOff>666750</xdr:colOff>
          <xdr:row>54</xdr:row>
          <xdr:rowOff>304800</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46" name="Check Box 78" hidden="1">
              <a:extLst>
                <a:ext uri="{63B3BB69-23CF-44E3-9099-C40C66FF867C}">
                  <a14:compatExt spid="_x0000_s7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82" name="Check Box 114" hidden="1">
              <a:extLst>
                <a:ext uri="{63B3BB69-23CF-44E3-9099-C40C66FF867C}">
                  <a14:compatExt spid="_x0000_s7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315" name="Check Box 147" hidden="1">
              <a:extLst>
                <a:ext uri="{63B3BB69-23CF-44E3-9099-C40C66FF867C}">
                  <a14:compatExt spid="_x0000_s73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316" name="Check Box 148" hidden="1">
              <a:extLst>
                <a:ext uri="{63B3BB69-23CF-44E3-9099-C40C66FF867C}">
                  <a14:compatExt spid="_x0000_s7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20" name="Check Box 152" hidden="1">
              <a:extLst>
                <a:ext uri="{63B3BB69-23CF-44E3-9099-C40C66FF867C}">
                  <a14:compatExt spid="_x0000_s7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56" name="Check Box 188" hidden="1">
              <a:extLst>
                <a:ext uri="{63B3BB69-23CF-44E3-9099-C40C66FF867C}">
                  <a14:compatExt spid="_x0000_s7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92" name="Check Box 224" hidden="1">
              <a:extLst>
                <a:ext uri="{63B3BB69-23CF-44E3-9099-C40C66FF867C}">
                  <a14:compatExt spid="_x0000_s7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428" name="Check Box 260" hidden="1">
              <a:extLst>
                <a:ext uri="{63B3BB69-23CF-44E3-9099-C40C66FF867C}">
                  <a14:compatExt spid="_x0000_s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461" name="Check Box 293" hidden="1">
              <a:extLst>
                <a:ext uri="{63B3BB69-23CF-44E3-9099-C40C66FF867C}">
                  <a14:compatExt spid="_x0000_s74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462" name="Check Box 294" hidden="1">
              <a:extLst>
                <a:ext uri="{63B3BB69-23CF-44E3-9099-C40C66FF867C}">
                  <a14:compatExt spid="_x0000_s74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xdr:row>
          <xdr:rowOff>66675</xdr:rowOff>
        </xdr:from>
        <xdr:to>
          <xdr:col>3</xdr:col>
          <xdr:colOff>723900</xdr:colOff>
          <xdr:row>12</xdr:row>
          <xdr:rowOff>295275</xdr:rowOff>
        </xdr:to>
        <xdr:sp macro="" textlink="">
          <xdr:nvSpPr>
            <xdr:cNvPr id="7463" name="Check Box 295" hidden="1">
              <a:extLst>
                <a:ext uri="{63B3BB69-23CF-44E3-9099-C40C66FF867C}">
                  <a14:compatExt spid="_x0000_s7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12</xdr:row>
          <xdr:rowOff>76200</xdr:rowOff>
        </xdr:from>
        <xdr:to>
          <xdr:col>5</xdr:col>
          <xdr:colOff>733425</xdr:colOff>
          <xdr:row>12</xdr:row>
          <xdr:rowOff>295275</xdr:rowOff>
        </xdr:to>
        <xdr:sp macro="" textlink="">
          <xdr:nvSpPr>
            <xdr:cNvPr id="7464" name="Check Box 296" hidden="1">
              <a:extLst>
                <a:ext uri="{63B3BB69-23CF-44E3-9099-C40C66FF867C}">
                  <a14:compatExt spid="_x0000_s7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76200</xdr:rowOff>
        </xdr:from>
        <xdr:to>
          <xdr:col>3</xdr:col>
          <xdr:colOff>704850</xdr:colOff>
          <xdr:row>15</xdr:row>
          <xdr:rowOff>295275</xdr:rowOff>
        </xdr:to>
        <xdr:sp macro="" textlink="">
          <xdr:nvSpPr>
            <xdr:cNvPr id="7465" name="Check Box 297" hidden="1">
              <a:extLst>
                <a:ext uri="{63B3BB69-23CF-44E3-9099-C40C66FF867C}">
                  <a14:compatExt spid="_x0000_s7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76200</xdr:rowOff>
        </xdr:from>
        <xdr:to>
          <xdr:col>5</xdr:col>
          <xdr:colOff>714375</xdr:colOff>
          <xdr:row>15</xdr:row>
          <xdr:rowOff>295275</xdr:rowOff>
        </xdr:to>
        <xdr:sp macro="" textlink="">
          <xdr:nvSpPr>
            <xdr:cNvPr id="7466" name="Check Box 298" hidden="1">
              <a:extLst>
                <a:ext uri="{63B3BB69-23CF-44E3-9099-C40C66FF867C}">
                  <a14:compatExt spid="_x0000_s7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18</xdr:row>
          <xdr:rowOff>85725</xdr:rowOff>
        </xdr:from>
        <xdr:to>
          <xdr:col>3</xdr:col>
          <xdr:colOff>676275</xdr:colOff>
          <xdr:row>18</xdr:row>
          <xdr:rowOff>304800</xdr:rowOff>
        </xdr:to>
        <xdr:sp macro="" textlink="">
          <xdr:nvSpPr>
            <xdr:cNvPr id="7467" name="Check Box 299" hidden="1">
              <a:extLst>
                <a:ext uri="{63B3BB69-23CF-44E3-9099-C40C66FF867C}">
                  <a14:compatExt spid="_x0000_s7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18</xdr:row>
          <xdr:rowOff>85725</xdr:rowOff>
        </xdr:from>
        <xdr:to>
          <xdr:col>5</xdr:col>
          <xdr:colOff>666750</xdr:colOff>
          <xdr:row>18</xdr:row>
          <xdr:rowOff>304800</xdr:rowOff>
        </xdr:to>
        <xdr:sp macro="" textlink="">
          <xdr:nvSpPr>
            <xdr:cNvPr id="7468" name="Check Box 300" hidden="1">
              <a:extLst>
                <a:ext uri="{63B3BB69-23CF-44E3-9099-C40C66FF867C}">
                  <a14:compatExt spid="_x0000_s7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38100</xdr:rowOff>
        </xdr:from>
        <xdr:to>
          <xdr:col>5</xdr:col>
          <xdr:colOff>800100</xdr:colOff>
          <xdr:row>21</xdr:row>
          <xdr:rowOff>342900</xdr:rowOff>
        </xdr:to>
        <xdr:sp macro="" textlink="">
          <xdr:nvSpPr>
            <xdr:cNvPr id="7469" name="Check Box 301" hidden="1">
              <a:extLst>
                <a:ext uri="{63B3BB69-23CF-44E3-9099-C40C66FF867C}">
                  <a14:compatExt spid="_x0000_s7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21</xdr:row>
          <xdr:rowOff>85725</xdr:rowOff>
        </xdr:from>
        <xdr:to>
          <xdr:col>3</xdr:col>
          <xdr:colOff>752475</xdr:colOff>
          <xdr:row>21</xdr:row>
          <xdr:rowOff>304800</xdr:rowOff>
        </xdr:to>
        <xdr:sp macro="" textlink="">
          <xdr:nvSpPr>
            <xdr:cNvPr id="7470" name="Check Box 302" hidden="1">
              <a:extLst>
                <a:ext uri="{63B3BB69-23CF-44E3-9099-C40C66FF867C}">
                  <a14:compatExt spid="_x0000_s7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24</xdr:row>
          <xdr:rowOff>66675</xdr:rowOff>
        </xdr:from>
        <xdr:to>
          <xdr:col>4</xdr:col>
          <xdr:colOff>0</xdr:colOff>
          <xdr:row>24</xdr:row>
          <xdr:rowOff>295275</xdr:rowOff>
        </xdr:to>
        <xdr:sp macro="" textlink="">
          <xdr:nvSpPr>
            <xdr:cNvPr id="7471" name="Check Box 303" hidden="1">
              <a:extLst>
                <a:ext uri="{63B3BB69-23CF-44E3-9099-C40C66FF867C}">
                  <a14:compatExt spid="_x0000_s7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24</xdr:row>
          <xdr:rowOff>47625</xdr:rowOff>
        </xdr:from>
        <xdr:to>
          <xdr:col>5</xdr:col>
          <xdr:colOff>828675</xdr:colOff>
          <xdr:row>24</xdr:row>
          <xdr:rowOff>314325</xdr:rowOff>
        </xdr:to>
        <xdr:sp macro="" textlink="">
          <xdr:nvSpPr>
            <xdr:cNvPr id="7472" name="Check Box 304" hidden="1">
              <a:extLst>
                <a:ext uri="{63B3BB69-23CF-44E3-9099-C40C66FF867C}">
                  <a14:compatExt spid="_x0000_s7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27</xdr:row>
          <xdr:rowOff>66675</xdr:rowOff>
        </xdr:from>
        <xdr:to>
          <xdr:col>4</xdr:col>
          <xdr:colOff>19050</xdr:colOff>
          <xdr:row>27</xdr:row>
          <xdr:rowOff>342900</xdr:rowOff>
        </xdr:to>
        <xdr:sp macro="" textlink="">
          <xdr:nvSpPr>
            <xdr:cNvPr id="7473" name="Check Box 305" hidden="1">
              <a:extLst>
                <a:ext uri="{63B3BB69-23CF-44E3-9099-C40C66FF867C}">
                  <a14:compatExt spid="_x0000_s7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27</xdr:row>
          <xdr:rowOff>57150</xdr:rowOff>
        </xdr:from>
        <xdr:to>
          <xdr:col>6</xdr:col>
          <xdr:colOff>76200</xdr:colOff>
          <xdr:row>27</xdr:row>
          <xdr:rowOff>342900</xdr:rowOff>
        </xdr:to>
        <xdr:sp macro="" textlink="">
          <xdr:nvSpPr>
            <xdr:cNvPr id="7474" name="Check Box 306" hidden="1">
              <a:extLst>
                <a:ext uri="{63B3BB69-23CF-44E3-9099-C40C66FF867C}">
                  <a14:compatExt spid="_x0000_s7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11</xdr:row>
          <xdr:rowOff>323850</xdr:rowOff>
        </xdr:from>
        <xdr:to>
          <xdr:col>10</xdr:col>
          <xdr:colOff>685800</xdr:colOff>
          <xdr:row>13</xdr:row>
          <xdr:rowOff>9525</xdr:rowOff>
        </xdr:to>
        <xdr:sp macro="" textlink="">
          <xdr:nvSpPr>
            <xdr:cNvPr id="7475" name="Check Box 307" hidden="1">
              <a:extLst>
                <a:ext uri="{63B3BB69-23CF-44E3-9099-C40C66FF867C}">
                  <a14:compatExt spid="_x0000_s7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11</xdr:row>
          <xdr:rowOff>314325</xdr:rowOff>
        </xdr:from>
        <xdr:to>
          <xdr:col>11</xdr:col>
          <xdr:colOff>800100</xdr:colOff>
          <xdr:row>13</xdr:row>
          <xdr:rowOff>38100</xdr:rowOff>
        </xdr:to>
        <xdr:sp macro="" textlink="">
          <xdr:nvSpPr>
            <xdr:cNvPr id="7476" name="Check Box 308" hidden="1">
              <a:extLst>
                <a:ext uri="{63B3BB69-23CF-44E3-9099-C40C66FF867C}">
                  <a14:compatExt spid="_x0000_s7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11</xdr:row>
          <xdr:rowOff>285750</xdr:rowOff>
        </xdr:from>
        <xdr:to>
          <xdr:col>13</xdr:col>
          <xdr:colOff>114300</xdr:colOff>
          <xdr:row>13</xdr:row>
          <xdr:rowOff>47625</xdr:rowOff>
        </xdr:to>
        <xdr:sp macro="" textlink="">
          <xdr:nvSpPr>
            <xdr:cNvPr id="7477" name="Check Box 309" hidden="1">
              <a:extLst>
                <a:ext uri="{63B3BB69-23CF-44E3-9099-C40C66FF867C}">
                  <a14:compatExt spid="_x0000_s7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11</xdr:row>
          <xdr:rowOff>314325</xdr:rowOff>
        </xdr:from>
        <xdr:to>
          <xdr:col>14</xdr:col>
          <xdr:colOff>76200</xdr:colOff>
          <xdr:row>13</xdr:row>
          <xdr:rowOff>38100</xdr:rowOff>
        </xdr:to>
        <xdr:sp macro="" textlink="">
          <xdr:nvSpPr>
            <xdr:cNvPr id="7478" name="Check Box 310" hidden="1">
              <a:extLst>
                <a:ext uri="{63B3BB69-23CF-44E3-9099-C40C66FF867C}">
                  <a14:compatExt spid="_x0000_s7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11</xdr:row>
          <xdr:rowOff>314325</xdr:rowOff>
        </xdr:from>
        <xdr:to>
          <xdr:col>15</xdr:col>
          <xdr:colOff>57150</xdr:colOff>
          <xdr:row>13</xdr:row>
          <xdr:rowOff>38100</xdr:rowOff>
        </xdr:to>
        <xdr:sp macro="" textlink="">
          <xdr:nvSpPr>
            <xdr:cNvPr id="7479" name="Check Box 311" hidden="1">
              <a:extLst>
                <a:ext uri="{63B3BB69-23CF-44E3-9099-C40C66FF867C}">
                  <a14:compatExt spid="_x0000_s7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39</xdr:row>
          <xdr:rowOff>57150</xdr:rowOff>
        </xdr:from>
        <xdr:to>
          <xdr:col>3</xdr:col>
          <xdr:colOff>733425</xdr:colOff>
          <xdr:row>39</xdr:row>
          <xdr:rowOff>314325</xdr:rowOff>
        </xdr:to>
        <xdr:sp macro="" textlink="">
          <xdr:nvSpPr>
            <xdr:cNvPr id="7480" name="Check Box 312" hidden="1">
              <a:extLst>
                <a:ext uri="{63B3BB69-23CF-44E3-9099-C40C66FF867C}">
                  <a14:compatExt spid="_x0000_s7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66675</xdr:rowOff>
        </xdr:from>
        <xdr:to>
          <xdr:col>5</xdr:col>
          <xdr:colOff>781050</xdr:colOff>
          <xdr:row>39</xdr:row>
          <xdr:rowOff>304800</xdr:rowOff>
        </xdr:to>
        <xdr:sp macro="" textlink="">
          <xdr:nvSpPr>
            <xdr:cNvPr id="7481" name="Check Box 313" hidden="1">
              <a:extLst>
                <a:ext uri="{63B3BB69-23CF-44E3-9099-C40C66FF867C}">
                  <a14:compatExt spid="_x0000_s7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42</xdr:row>
          <xdr:rowOff>66675</xdr:rowOff>
        </xdr:from>
        <xdr:to>
          <xdr:col>3</xdr:col>
          <xdr:colOff>800100</xdr:colOff>
          <xdr:row>42</xdr:row>
          <xdr:rowOff>323850</xdr:rowOff>
        </xdr:to>
        <xdr:sp macro="" textlink="">
          <xdr:nvSpPr>
            <xdr:cNvPr id="7482" name="Check Box 314" hidden="1">
              <a:extLst>
                <a:ext uri="{63B3BB69-23CF-44E3-9099-C40C66FF867C}">
                  <a14:compatExt spid="_x0000_s7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42</xdr:row>
          <xdr:rowOff>47625</xdr:rowOff>
        </xdr:from>
        <xdr:to>
          <xdr:col>6</xdr:col>
          <xdr:colOff>95250</xdr:colOff>
          <xdr:row>42</xdr:row>
          <xdr:rowOff>342900</xdr:rowOff>
        </xdr:to>
        <xdr:sp macro="" textlink="">
          <xdr:nvSpPr>
            <xdr:cNvPr id="7483" name="Check Box 315" hidden="1">
              <a:extLst>
                <a:ext uri="{63B3BB69-23CF-44E3-9099-C40C66FF867C}">
                  <a14:compatExt spid="_x0000_s7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45</xdr:row>
          <xdr:rowOff>57150</xdr:rowOff>
        </xdr:from>
        <xdr:to>
          <xdr:col>4</xdr:col>
          <xdr:colOff>47625</xdr:colOff>
          <xdr:row>45</xdr:row>
          <xdr:rowOff>323850</xdr:rowOff>
        </xdr:to>
        <xdr:sp macro="" textlink="">
          <xdr:nvSpPr>
            <xdr:cNvPr id="7484" name="Check Box 316" hidden="1">
              <a:extLst>
                <a:ext uri="{63B3BB69-23CF-44E3-9099-C40C66FF867C}">
                  <a14:compatExt spid="_x0000_s7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45</xdr:row>
          <xdr:rowOff>57150</xdr:rowOff>
        </xdr:from>
        <xdr:to>
          <xdr:col>5</xdr:col>
          <xdr:colOff>781050</xdr:colOff>
          <xdr:row>45</xdr:row>
          <xdr:rowOff>323850</xdr:rowOff>
        </xdr:to>
        <xdr:sp macro="" textlink="">
          <xdr:nvSpPr>
            <xdr:cNvPr id="7485" name="Check Box 317" hidden="1">
              <a:extLst>
                <a:ext uri="{63B3BB69-23CF-44E3-9099-C40C66FF867C}">
                  <a14:compatExt spid="_x0000_s7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48</xdr:row>
          <xdr:rowOff>57150</xdr:rowOff>
        </xdr:from>
        <xdr:to>
          <xdr:col>3</xdr:col>
          <xdr:colOff>638175</xdr:colOff>
          <xdr:row>48</xdr:row>
          <xdr:rowOff>333375</xdr:rowOff>
        </xdr:to>
        <xdr:sp macro="" textlink="">
          <xdr:nvSpPr>
            <xdr:cNvPr id="7486" name="Check Box 318" hidden="1">
              <a:extLst>
                <a:ext uri="{63B3BB69-23CF-44E3-9099-C40C66FF867C}">
                  <a14:compatExt spid="_x0000_s7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48</xdr:row>
          <xdr:rowOff>38100</xdr:rowOff>
        </xdr:from>
        <xdr:to>
          <xdr:col>6</xdr:col>
          <xdr:colOff>47625</xdr:colOff>
          <xdr:row>48</xdr:row>
          <xdr:rowOff>342900</xdr:rowOff>
        </xdr:to>
        <xdr:sp macro="" textlink="">
          <xdr:nvSpPr>
            <xdr:cNvPr id="7487" name="Check Box 319" hidden="1">
              <a:extLst>
                <a:ext uri="{63B3BB69-23CF-44E3-9099-C40C66FF867C}">
                  <a14:compatExt spid="_x0000_s7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51</xdr:row>
          <xdr:rowOff>28575</xdr:rowOff>
        </xdr:from>
        <xdr:to>
          <xdr:col>3</xdr:col>
          <xdr:colOff>819150</xdr:colOff>
          <xdr:row>51</xdr:row>
          <xdr:rowOff>342900</xdr:rowOff>
        </xdr:to>
        <xdr:sp macro="" textlink="">
          <xdr:nvSpPr>
            <xdr:cNvPr id="7488" name="Check Box 320" hidden="1">
              <a:extLst>
                <a:ext uri="{63B3BB69-23CF-44E3-9099-C40C66FF867C}">
                  <a14:compatExt spid="_x0000_s7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51</xdr:row>
          <xdr:rowOff>57150</xdr:rowOff>
        </xdr:from>
        <xdr:to>
          <xdr:col>5</xdr:col>
          <xdr:colOff>600075</xdr:colOff>
          <xdr:row>51</xdr:row>
          <xdr:rowOff>314325</xdr:rowOff>
        </xdr:to>
        <xdr:sp macro="" textlink="">
          <xdr:nvSpPr>
            <xdr:cNvPr id="7489" name="Check Box 321" hidden="1">
              <a:extLst>
                <a:ext uri="{63B3BB69-23CF-44E3-9099-C40C66FF867C}">
                  <a14:compatExt spid="_x0000_s7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54</xdr:row>
          <xdr:rowOff>38100</xdr:rowOff>
        </xdr:from>
        <xdr:to>
          <xdr:col>3</xdr:col>
          <xdr:colOff>733425</xdr:colOff>
          <xdr:row>54</xdr:row>
          <xdr:rowOff>342900</xdr:rowOff>
        </xdr:to>
        <xdr:sp macro="" textlink="">
          <xdr:nvSpPr>
            <xdr:cNvPr id="7490" name="Check Box 322" hidden="1">
              <a:extLst>
                <a:ext uri="{63B3BB69-23CF-44E3-9099-C40C66FF867C}">
                  <a14:compatExt spid="_x0000_s7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54</xdr:row>
          <xdr:rowOff>66675</xdr:rowOff>
        </xdr:from>
        <xdr:to>
          <xdr:col>5</xdr:col>
          <xdr:colOff>819150</xdr:colOff>
          <xdr:row>54</xdr:row>
          <xdr:rowOff>314325</xdr:rowOff>
        </xdr:to>
        <xdr:sp macro="" textlink="">
          <xdr:nvSpPr>
            <xdr:cNvPr id="7491" name="Check Box 323" hidden="1">
              <a:extLst>
                <a:ext uri="{63B3BB69-23CF-44E3-9099-C40C66FF867C}">
                  <a14:compatExt spid="_x0000_s7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39</xdr:row>
          <xdr:rowOff>28575</xdr:rowOff>
        </xdr:from>
        <xdr:to>
          <xdr:col>10</xdr:col>
          <xdr:colOff>819150</xdr:colOff>
          <xdr:row>39</xdr:row>
          <xdr:rowOff>333375</xdr:rowOff>
        </xdr:to>
        <xdr:sp macro="" textlink="">
          <xdr:nvSpPr>
            <xdr:cNvPr id="7492" name="Check Box 324" hidden="1">
              <a:extLst>
                <a:ext uri="{63B3BB69-23CF-44E3-9099-C40C66FF867C}">
                  <a14:compatExt spid="_x0000_s7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38</xdr:row>
          <xdr:rowOff>381000</xdr:rowOff>
        </xdr:from>
        <xdr:to>
          <xdr:col>12</xdr:col>
          <xdr:colOff>114300</xdr:colOff>
          <xdr:row>40</xdr:row>
          <xdr:rowOff>47625</xdr:rowOff>
        </xdr:to>
        <xdr:sp macro="" textlink="">
          <xdr:nvSpPr>
            <xdr:cNvPr id="7493" name="Check Box 325" hidden="1">
              <a:extLst>
                <a:ext uri="{63B3BB69-23CF-44E3-9099-C40C66FF867C}">
                  <a14:compatExt spid="_x0000_s7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39</xdr:row>
          <xdr:rowOff>0</xdr:rowOff>
        </xdr:from>
        <xdr:to>
          <xdr:col>13</xdr:col>
          <xdr:colOff>9525</xdr:colOff>
          <xdr:row>40</xdr:row>
          <xdr:rowOff>9525</xdr:rowOff>
        </xdr:to>
        <xdr:sp macro="" textlink="">
          <xdr:nvSpPr>
            <xdr:cNvPr id="7494" name="Check Box 326" hidden="1">
              <a:extLst>
                <a:ext uri="{63B3BB69-23CF-44E3-9099-C40C66FF867C}">
                  <a14:compatExt spid="_x0000_s7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38</xdr:row>
          <xdr:rowOff>323850</xdr:rowOff>
        </xdr:from>
        <xdr:to>
          <xdr:col>14</xdr:col>
          <xdr:colOff>104775</xdr:colOff>
          <xdr:row>40</xdr:row>
          <xdr:rowOff>85725</xdr:rowOff>
        </xdr:to>
        <xdr:sp macro="" textlink="">
          <xdr:nvSpPr>
            <xdr:cNvPr id="7495" name="Check Box 327" hidden="1">
              <a:extLst>
                <a:ext uri="{63B3BB69-23CF-44E3-9099-C40C66FF867C}">
                  <a14:compatExt spid="_x0000_s7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38</xdr:row>
          <xdr:rowOff>381000</xdr:rowOff>
        </xdr:from>
        <xdr:to>
          <xdr:col>15</xdr:col>
          <xdr:colOff>0</xdr:colOff>
          <xdr:row>40</xdr:row>
          <xdr:rowOff>47625</xdr:rowOff>
        </xdr:to>
        <xdr:sp macro="" textlink="">
          <xdr:nvSpPr>
            <xdr:cNvPr id="7496" name="Check Box 328" hidden="1">
              <a:extLst>
                <a:ext uri="{63B3BB69-23CF-44E3-9099-C40C66FF867C}">
                  <a14:compatExt spid="_x0000_s7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497" name="Check Box 329" hidden="1">
              <a:extLst>
                <a:ext uri="{63B3BB69-23CF-44E3-9099-C40C66FF867C}">
                  <a14:compatExt spid="_x0000_s7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498" name="Check Box 330" hidden="1">
              <a:extLst>
                <a:ext uri="{63B3BB69-23CF-44E3-9099-C40C66FF867C}">
                  <a14:compatExt spid="_x0000_s7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499" name="Check Box 331" hidden="1">
              <a:extLst>
                <a:ext uri="{63B3BB69-23CF-44E3-9099-C40C66FF867C}">
                  <a14:compatExt spid="_x0000_s7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0" name="Check Box 332" hidden="1">
              <a:extLst>
                <a:ext uri="{63B3BB69-23CF-44E3-9099-C40C66FF867C}">
                  <a14:compatExt spid="_x0000_s7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1" name="Check Box 333" hidden="1">
              <a:extLst>
                <a:ext uri="{63B3BB69-23CF-44E3-9099-C40C66FF867C}">
                  <a14:compatExt spid="_x0000_s7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502" name="Check Box 334" hidden="1">
              <a:extLst>
                <a:ext uri="{63B3BB69-23CF-44E3-9099-C40C66FF867C}">
                  <a14:compatExt spid="_x0000_s7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503" name="Check Box 335" hidden="1">
              <a:extLst>
                <a:ext uri="{63B3BB69-23CF-44E3-9099-C40C66FF867C}">
                  <a14:compatExt spid="_x0000_s7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504" name="Check Box 336" hidden="1">
              <a:extLst>
                <a:ext uri="{63B3BB69-23CF-44E3-9099-C40C66FF867C}">
                  <a14:compatExt spid="_x0000_s7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5" name="Check Box 337" hidden="1">
              <a:extLst>
                <a:ext uri="{63B3BB69-23CF-44E3-9099-C40C66FF867C}">
                  <a14:compatExt spid="_x0000_s7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6" name="Check Box 338" hidden="1">
              <a:extLst>
                <a:ext uri="{63B3BB69-23CF-44E3-9099-C40C66FF867C}">
                  <a14:compatExt spid="_x0000_s75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34"/>
    <pageSetUpPr fitToPage="1"/>
  </sheetPr>
  <dimension ref="A1"/>
  <sheetViews>
    <sheetView showRowColHeaders="0" tabSelected="1" zoomScaleNormal="100" workbookViewId="0">
      <selection activeCell="P30" sqref="P30"/>
    </sheetView>
  </sheetViews>
  <sheetFormatPr defaultRowHeight="12.75" x14ac:dyDescent="0.2"/>
  <cols>
    <col min="1" max="16384" width="9.140625" style="1"/>
  </cols>
  <sheetData/>
  <sheetProtection sheet="1" objects="1" scenarios="1" selectLockedCells="1" selectUnlockedCells="1"/>
  <phoneticPr fontId="1" type="noConversion"/>
  <pageMargins left="0.75" right="0.75" top="1" bottom="1" header="0.5" footer="0.5"/>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0"/>
  </sheetPr>
  <dimension ref="B3:K24"/>
  <sheetViews>
    <sheetView showRowColHeaders="0" zoomScaleNormal="100" workbookViewId="0">
      <selection activeCell="E33" sqref="E33"/>
    </sheetView>
  </sheetViews>
  <sheetFormatPr defaultRowHeight="12.75" x14ac:dyDescent="0.2"/>
  <cols>
    <col min="1" max="16384" width="9.140625" style="63"/>
  </cols>
  <sheetData>
    <row r="3" spans="2:11" x14ac:dyDescent="0.2">
      <c r="B3" s="49"/>
      <c r="C3" s="49"/>
      <c r="D3" s="49"/>
      <c r="E3" s="49"/>
      <c r="F3" s="49"/>
      <c r="G3" s="49"/>
      <c r="H3" s="49"/>
      <c r="I3" s="49"/>
      <c r="J3" s="49"/>
      <c r="K3" s="49"/>
    </row>
    <row r="4" spans="2:11" ht="15.75" x14ac:dyDescent="0.25">
      <c r="B4" s="48" t="s">
        <v>10</v>
      </c>
      <c r="C4" s="49"/>
      <c r="D4" s="49"/>
      <c r="E4" s="49"/>
      <c r="F4" s="49"/>
      <c r="G4" s="49"/>
      <c r="H4" s="49"/>
      <c r="I4" s="49"/>
      <c r="J4" s="49"/>
      <c r="K4" s="49"/>
    </row>
    <row r="5" spans="2:11" x14ac:dyDescent="0.2">
      <c r="B5" s="49"/>
      <c r="C5" s="49"/>
      <c r="D5" s="49"/>
      <c r="E5" s="49"/>
      <c r="F5" s="49"/>
      <c r="G5" s="49"/>
      <c r="H5" s="49"/>
      <c r="I5" s="49"/>
      <c r="J5" s="49"/>
      <c r="K5" s="49"/>
    </row>
    <row r="6" spans="2:11" x14ac:dyDescent="0.2">
      <c r="B6" s="49" t="s">
        <v>99</v>
      </c>
      <c r="C6" s="49"/>
      <c r="D6" s="49"/>
      <c r="E6" s="49"/>
      <c r="F6" s="49"/>
      <c r="G6" s="49"/>
      <c r="H6" s="49"/>
      <c r="I6" s="49"/>
      <c r="J6" s="49"/>
      <c r="K6" s="49"/>
    </row>
    <row r="7" spans="2:11" x14ac:dyDescent="0.2">
      <c r="B7" s="49"/>
      <c r="C7" s="49"/>
      <c r="D7" s="49"/>
      <c r="E7" s="49"/>
      <c r="F7" s="49"/>
      <c r="G7" s="49"/>
      <c r="H7" s="49"/>
      <c r="I7" s="49"/>
      <c r="J7" s="49"/>
      <c r="K7" s="49"/>
    </row>
    <row r="8" spans="2:11" x14ac:dyDescent="0.2">
      <c r="B8" s="50" t="s">
        <v>100</v>
      </c>
      <c r="C8" s="49"/>
      <c r="D8" s="49"/>
      <c r="E8" s="49"/>
      <c r="F8" s="49"/>
      <c r="G8" s="49"/>
      <c r="H8" s="49"/>
      <c r="I8" s="49"/>
      <c r="J8" s="49"/>
      <c r="K8" s="49"/>
    </row>
    <row r="9" spans="2:11" x14ac:dyDescent="0.2">
      <c r="B9" s="49"/>
      <c r="C9" s="49"/>
      <c r="D9" s="49"/>
      <c r="E9" s="49"/>
      <c r="F9" s="49"/>
      <c r="G9" s="49"/>
      <c r="H9" s="49"/>
      <c r="I9" s="49"/>
      <c r="J9" s="49"/>
      <c r="K9" s="49"/>
    </row>
    <row r="10" spans="2:11" x14ac:dyDescent="0.2">
      <c r="B10" s="72" t="s">
        <v>101</v>
      </c>
      <c r="C10" s="49"/>
      <c r="D10" s="49"/>
      <c r="E10" s="49"/>
      <c r="F10" s="49"/>
      <c r="G10" s="49"/>
      <c r="H10" s="49"/>
      <c r="I10" s="49"/>
      <c r="J10" s="49"/>
      <c r="K10" s="49"/>
    </row>
    <row r="11" spans="2:11" x14ac:dyDescent="0.2">
      <c r="B11" s="49"/>
      <c r="C11" s="49"/>
      <c r="D11" s="49"/>
      <c r="E11" s="49"/>
      <c r="F11" s="49"/>
      <c r="G11" s="49"/>
      <c r="H11" s="49"/>
      <c r="I11" s="49"/>
      <c r="J11" s="49"/>
      <c r="K11" s="49"/>
    </row>
    <row r="12" spans="2:11" x14ac:dyDescent="0.2">
      <c r="B12" s="50" t="s">
        <v>90</v>
      </c>
      <c r="C12" s="49"/>
      <c r="D12" s="49"/>
      <c r="E12" s="49"/>
      <c r="F12" s="49"/>
      <c r="G12" s="49"/>
      <c r="H12" s="49"/>
      <c r="I12" s="49"/>
      <c r="J12" s="49"/>
      <c r="K12" s="49"/>
    </row>
    <row r="13" spans="2:11" x14ac:dyDescent="0.2">
      <c r="B13" s="49"/>
      <c r="C13" s="49"/>
      <c r="D13" s="49"/>
      <c r="E13" s="49"/>
      <c r="F13" s="49"/>
      <c r="G13" s="49"/>
      <c r="H13" s="49"/>
      <c r="I13" s="49"/>
      <c r="J13" s="49"/>
      <c r="K13" s="49"/>
    </row>
    <row r="14" spans="2:11" x14ac:dyDescent="0.2">
      <c r="B14" s="50" t="s">
        <v>91</v>
      </c>
      <c r="C14" s="49"/>
      <c r="D14" s="49"/>
      <c r="E14" s="49"/>
      <c r="F14" s="49"/>
      <c r="G14" s="49"/>
      <c r="H14" s="49"/>
      <c r="I14" s="49"/>
      <c r="J14" s="49"/>
      <c r="K14" s="49"/>
    </row>
    <row r="16" spans="2:11" x14ac:dyDescent="0.2">
      <c r="B16" s="73" t="s">
        <v>102</v>
      </c>
    </row>
    <row r="18" spans="2:2" x14ac:dyDescent="0.2">
      <c r="B18" s="73" t="s">
        <v>184</v>
      </c>
    </row>
    <row r="20" spans="2:2" ht="15.75" x14ac:dyDescent="0.25">
      <c r="B20" s="153" t="s">
        <v>188</v>
      </c>
    </row>
    <row r="22" spans="2:2" x14ac:dyDescent="0.2">
      <c r="B22" s="149" t="s">
        <v>187</v>
      </c>
    </row>
    <row r="24" spans="2:2" x14ac:dyDescent="0.2">
      <c r="B24" s="149" t="s">
        <v>185</v>
      </c>
    </row>
  </sheetData>
  <sheetProtection selectLockedCells="1" selectUnlockedCells="1"/>
  <phoneticPr fontId="1" type="noConversion"/>
  <pageMargins left="0.75" right="0.75" top="1" bottom="1" header="0.5" footer="0.5"/>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4"/>
  </sheetPr>
  <dimension ref="A1:P55"/>
  <sheetViews>
    <sheetView view="pageBreakPreview" zoomScale="115" zoomScaleNormal="100" zoomScaleSheetLayoutView="115" workbookViewId="0">
      <selection activeCell="E11" sqref="E11:I11"/>
    </sheetView>
  </sheetViews>
  <sheetFormatPr defaultRowHeight="12.75" x14ac:dyDescent="0.2"/>
  <cols>
    <col min="1" max="1" width="5.140625" style="1" customWidth="1"/>
    <col min="2" max="2" width="4" style="1" customWidth="1"/>
    <col min="3" max="3" width="21.42578125" style="1" bestFit="1" customWidth="1"/>
    <col min="4" max="4" width="2.140625" style="1" customWidth="1"/>
    <col min="5" max="8" width="9.140625" style="1"/>
    <col min="9" max="9" width="8.7109375" style="1" customWidth="1"/>
    <col min="10" max="10" width="27.85546875" style="1" hidden="1" customWidth="1"/>
    <col min="11" max="11" width="9.140625" style="1"/>
    <col min="12" max="12" width="12.5703125" style="1" customWidth="1"/>
    <col min="13" max="16384" width="9.140625" style="1"/>
  </cols>
  <sheetData>
    <row r="1" spans="2:12" ht="47.25" customHeight="1" x14ac:dyDescent="0.35">
      <c r="B1" s="160" t="str">
        <f>IF(AND(F34="This page is complete",F35="This page is complete",F36="This page is complete"),"Thank you for completing this survey.
  Guidelines for returning the form are on the ReadMe sheet.","This survey has not been completed.")</f>
        <v>This survey has not been completed.</v>
      </c>
      <c r="C1" s="160"/>
      <c r="D1" s="160"/>
      <c r="E1" s="160"/>
      <c r="F1" s="160"/>
      <c r="G1" s="160"/>
      <c r="H1" s="160"/>
      <c r="I1" s="160"/>
      <c r="J1" s="160"/>
      <c r="K1" s="160"/>
      <c r="L1" s="160"/>
    </row>
    <row r="2" spans="2:12" ht="13.5" thickBot="1" x14ac:dyDescent="0.25"/>
    <row r="3" spans="2:12" ht="20.25" x14ac:dyDescent="0.3">
      <c r="B3" s="164" t="s">
        <v>186</v>
      </c>
      <c r="C3" s="165"/>
      <c r="D3" s="165"/>
      <c r="E3" s="165"/>
      <c r="F3" s="165"/>
      <c r="G3" s="165"/>
      <c r="H3" s="165"/>
      <c r="I3" s="165"/>
      <c r="J3" s="165"/>
      <c r="K3" s="166"/>
    </row>
    <row r="4" spans="2:12" ht="21" thickBot="1" x14ac:dyDescent="0.35">
      <c r="B4" s="167">
        <v>42309</v>
      </c>
      <c r="C4" s="168"/>
      <c r="D4" s="168"/>
      <c r="E4" s="168"/>
      <c r="F4" s="168"/>
      <c r="G4" s="168"/>
      <c r="H4" s="168"/>
      <c r="I4" s="168"/>
      <c r="J4" s="168"/>
      <c r="K4" s="169"/>
    </row>
    <row r="6" spans="2:12" ht="13.5" thickBot="1" x14ac:dyDescent="0.25">
      <c r="B6" s="14"/>
      <c r="C6" s="15"/>
      <c r="D6" s="15"/>
      <c r="E6" s="15"/>
      <c r="F6" s="15"/>
      <c r="G6" s="15"/>
      <c r="H6" s="15"/>
      <c r="I6" s="15"/>
      <c r="J6" s="15"/>
      <c r="K6" s="15"/>
      <c r="L6" s="16"/>
    </row>
    <row r="7" spans="2:12" ht="13.5" thickBot="1" x14ac:dyDescent="0.25">
      <c r="B7" s="17"/>
      <c r="C7" s="7" t="s">
        <v>0</v>
      </c>
      <c r="D7" s="7"/>
      <c r="E7" s="161"/>
      <c r="F7" s="162"/>
      <c r="G7" s="162"/>
      <c r="H7" s="162"/>
      <c r="I7" s="163"/>
      <c r="J7" s="7"/>
      <c r="K7" s="7"/>
      <c r="L7" s="18"/>
    </row>
    <row r="8" spans="2:12" ht="13.5" thickBot="1" x14ac:dyDescent="0.25">
      <c r="B8" s="17"/>
      <c r="C8" s="7"/>
      <c r="D8" s="7"/>
      <c r="E8" s="7"/>
      <c r="F8" s="7"/>
      <c r="G8" s="7"/>
      <c r="H8" s="7"/>
      <c r="I8" s="7"/>
      <c r="J8" s="7"/>
      <c r="K8" s="7"/>
      <c r="L8" s="18"/>
    </row>
    <row r="9" spans="2:12" ht="13.5" thickBot="1" x14ac:dyDescent="0.25">
      <c r="B9" s="17"/>
      <c r="C9" s="7" t="s">
        <v>1</v>
      </c>
      <c r="D9" s="7"/>
      <c r="E9" s="170"/>
      <c r="F9" s="155"/>
      <c r="G9" s="155"/>
      <c r="H9" s="155"/>
      <c r="I9" s="156"/>
      <c r="J9" s="7"/>
      <c r="K9" s="7"/>
      <c r="L9" s="18"/>
    </row>
    <row r="10" spans="2:12" ht="13.5" thickBot="1" x14ac:dyDescent="0.25">
      <c r="B10" s="17"/>
      <c r="C10" s="7"/>
      <c r="D10" s="7"/>
      <c r="E10" s="69"/>
      <c r="F10" s="148"/>
      <c r="G10" s="148"/>
      <c r="H10" s="148"/>
      <c r="I10" s="148"/>
      <c r="J10" s="7"/>
      <c r="K10" s="7"/>
      <c r="L10" s="18"/>
    </row>
    <row r="11" spans="2:12" ht="25.5" customHeight="1" thickBot="1" x14ac:dyDescent="0.25">
      <c r="B11" s="17"/>
      <c r="C11" s="147" t="s">
        <v>170</v>
      </c>
      <c r="D11" s="7"/>
      <c r="E11" s="157"/>
      <c r="F11" s="158"/>
      <c r="G11" s="158"/>
      <c r="H11" s="158"/>
      <c r="I11" s="159"/>
      <c r="J11" s="7"/>
      <c r="K11" s="7"/>
      <c r="L11" s="18"/>
    </row>
    <row r="12" spans="2:12" ht="13.5" thickBot="1" x14ac:dyDescent="0.25">
      <c r="B12" s="17"/>
      <c r="C12" s="7"/>
      <c r="D12" s="7"/>
      <c r="E12" s="7"/>
      <c r="F12" s="7"/>
      <c r="G12" s="7"/>
      <c r="H12" s="7"/>
      <c r="I12" s="7"/>
      <c r="J12" s="7"/>
      <c r="K12" s="7"/>
      <c r="L12" s="18"/>
    </row>
    <row r="13" spans="2:12" ht="13.5" thickBot="1" x14ac:dyDescent="0.25">
      <c r="B13" s="17"/>
      <c r="C13" s="7" t="s">
        <v>2</v>
      </c>
      <c r="D13" s="7"/>
      <c r="E13" s="154"/>
      <c r="F13" s="155"/>
      <c r="G13" s="155"/>
      <c r="H13" s="155"/>
      <c r="I13" s="156"/>
      <c r="J13" s="7"/>
      <c r="K13" s="7"/>
      <c r="L13" s="18"/>
    </row>
    <row r="14" spans="2:12" ht="13.5" thickBot="1" x14ac:dyDescent="0.25">
      <c r="B14" s="17"/>
      <c r="C14" s="7"/>
      <c r="D14" s="7"/>
      <c r="E14" s="7"/>
      <c r="F14" s="7"/>
      <c r="G14" s="7"/>
      <c r="H14" s="7"/>
      <c r="I14" s="7"/>
      <c r="J14" s="7"/>
      <c r="K14" s="7"/>
      <c r="L14" s="18"/>
    </row>
    <row r="15" spans="2:12" ht="13.5" thickBot="1" x14ac:dyDescent="0.25">
      <c r="B15" s="17"/>
      <c r="C15" s="7"/>
      <c r="D15" s="7"/>
      <c r="E15" s="154"/>
      <c r="F15" s="155"/>
      <c r="G15" s="155"/>
      <c r="H15" s="155"/>
      <c r="I15" s="156"/>
      <c r="J15" s="7"/>
      <c r="K15" s="7"/>
      <c r="L15" s="18"/>
    </row>
    <row r="16" spans="2:12" ht="13.5" thickBot="1" x14ac:dyDescent="0.25">
      <c r="B16" s="17"/>
      <c r="C16" s="7"/>
      <c r="D16" s="7"/>
      <c r="E16" s="7"/>
      <c r="F16" s="7"/>
      <c r="G16" s="7"/>
      <c r="H16" s="7"/>
      <c r="I16" s="7"/>
      <c r="J16" s="7"/>
      <c r="K16" s="7"/>
      <c r="L16" s="18"/>
    </row>
    <row r="17" spans="1:13" ht="13.5" thickBot="1" x14ac:dyDescent="0.25">
      <c r="B17" s="17"/>
      <c r="C17" s="7"/>
      <c r="D17" s="7"/>
      <c r="E17" s="154"/>
      <c r="F17" s="155"/>
      <c r="G17" s="155"/>
      <c r="H17" s="155"/>
      <c r="I17" s="156"/>
      <c r="J17" s="7"/>
      <c r="K17" s="7"/>
      <c r="L17" s="18"/>
    </row>
    <row r="18" spans="1:13" ht="13.5" thickBot="1" x14ac:dyDescent="0.25">
      <c r="B18" s="17"/>
      <c r="C18" s="7"/>
      <c r="D18" s="7"/>
      <c r="E18" s="7"/>
      <c r="F18" s="7"/>
      <c r="G18" s="7"/>
      <c r="H18" s="7"/>
      <c r="I18" s="7"/>
      <c r="J18" s="7"/>
      <c r="K18" s="7"/>
      <c r="L18" s="18"/>
    </row>
    <row r="19" spans="1:13" ht="13.5" thickBot="1" x14ac:dyDescent="0.25">
      <c r="B19" s="17"/>
      <c r="C19" s="7"/>
      <c r="D19" s="7"/>
      <c r="E19" s="154"/>
      <c r="F19" s="155"/>
      <c r="G19" s="155"/>
      <c r="H19" s="155"/>
      <c r="I19" s="156"/>
      <c r="J19" s="7"/>
      <c r="K19" s="7"/>
      <c r="L19" s="18"/>
    </row>
    <row r="20" spans="1:13" ht="13.5" thickBot="1" x14ac:dyDescent="0.25">
      <c r="B20" s="17"/>
      <c r="C20" s="7"/>
      <c r="D20" s="7"/>
      <c r="E20" s="7"/>
      <c r="F20" s="7"/>
      <c r="G20" s="7"/>
      <c r="H20" s="7"/>
      <c r="I20" s="7"/>
      <c r="J20" s="7"/>
      <c r="K20" s="7"/>
      <c r="L20" s="18"/>
    </row>
    <row r="21" spans="1:13" ht="13.5" thickBot="1" x14ac:dyDescent="0.25">
      <c r="B21" s="17"/>
      <c r="C21" s="7" t="s">
        <v>3</v>
      </c>
      <c r="D21" s="7"/>
      <c r="E21" s="154"/>
      <c r="F21" s="155"/>
      <c r="G21" s="155"/>
      <c r="H21" s="155"/>
      <c r="I21" s="156"/>
      <c r="J21" s="7"/>
      <c r="K21" s="7"/>
      <c r="L21" s="18"/>
    </row>
    <row r="22" spans="1:13" ht="13.5" thickBot="1" x14ac:dyDescent="0.25">
      <c r="B22" s="17"/>
      <c r="C22" s="7"/>
      <c r="D22" s="7"/>
      <c r="E22" s="7"/>
      <c r="F22" s="7"/>
      <c r="G22" s="7"/>
      <c r="H22" s="7"/>
      <c r="I22" s="7"/>
      <c r="J22" s="7"/>
      <c r="K22" s="7"/>
      <c r="L22" s="18"/>
    </row>
    <row r="23" spans="1:13" ht="13.5" thickBot="1" x14ac:dyDescent="0.25">
      <c r="B23" s="17"/>
      <c r="C23" s="19" t="s">
        <v>4</v>
      </c>
      <c r="D23" s="7"/>
      <c r="E23" s="154"/>
      <c r="F23" s="155"/>
      <c r="G23" s="155"/>
      <c r="H23" s="155"/>
      <c r="I23" s="156"/>
      <c r="J23" s="7"/>
      <c r="K23" s="7"/>
      <c r="L23" s="18"/>
    </row>
    <row r="24" spans="1:13" ht="13.5" thickBot="1" x14ac:dyDescent="0.25">
      <c r="B24" s="17"/>
      <c r="C24" s="7"/>
      <c r="D24" s="7"/>
      <c r="E24" s="7"/>
      <c r="F24" s="7"/>
      <c r="G24" s="7"/>
      <c r="H24" s="7"/>
      <c r="I24" s="7"/>
      <c r="J24" s="7"/>
      <c r="K24" s="7"/>
      <c r="L24" s="18"/>
    </row>
    <row r="25" spans="1:13" ht="13.5" thickBot="1" x14ac:dyDescent="0.25">
      <c r="B25" s="17"/>
      <c r="C25" s="7" t="s">
        <v>5</v>
      </c>
      <c r="D25" s="7"/>
      <c r="E25" s="154"/>
      <c r="F25" s="155"/>
      <c r="G25" s="155"/>
      <c r="H25" s="155"/>
      <c r="I25" s="156"/>
      <c r="J25" s="7"/>
      <c r="K25" s="22" t="str">
        <f>IF(OR(ISBLANK(E25),ISBLANK(E23),ISBLANK(E21),ISBLANK(E13),ISBLANK(E9),ISBLANK(E7)),"Please fill in"," ")</f>
        <v>Please fill in</v>
      </c>
      <c r="L25" s="18"/>
    </row>
    <row r="26" spans="1:13" x14ac:dyDescent="0.2">
      <c r="B26" s="20"/>
      <c r="C26" s="21"/>
      <c r="D26" s="21"/>
      <c r="E26" s="21"/>
      <c r="F26" s="21"/>
      <c r="G26" s="21"/>
      <c r="H26" s="21"/>
      <c r="I26" s="21"/>
      <c r="J26" s="21"/>
      <c r="K26" s="74" t="str">
        <f>IF(K25="Please fill in","all details"," ")</f>
        <v>all details</v>
      </c>
      <c r="L26" s="13"/>
    </row>
    <row r="28" spans="1:13" x14ac:dyDescent="0.2">
      <c r="A28" s="7"/>
      <c r="B28" s="7"/>
      <c r="C28" s="7"/>
      <c r="D28" s="7"/>
      <c r="E28" s="7"/>
      <c r="F28" s="7"/>
      <c r="G28" s="7"/>
      <c r="H28" s="7"/>
      <c r="I28" s="7"/>
      <c r="J28" s="7"/>
      <c r="K28" s="7"/>
      <c r="L28" s="7"/>
      <c r="M28" s="7"/>
    </row>
    <row r="32" spans="1:13" x14ac:dyDescent="0.2">
      <c r="A32" s="8" t="s">
        <v>11</v>
      </c>
    </row>
    <row r="33" spans="1:16" ht="6.75" customHeight="1" x14ac:dyDescent="0.2"/>
    <row r="34" spans="1:16" x14ac:dyDescent="0.2">
      <c r="A34" s="9" t="s">
        <v>12</v>
      </c>
      <c r="F34" s="12" t="str">
        <f>IF(K25="Please fill in","This page is incomplete","This page is complete")</f>
        <v>This page is incomplete</v>
      </c>
    </row>
    <row r="35" spans="1:16" x14ac:dyDescent="0.2">
      <c r="A35" s="9" t="s">
        <v>103</v>
      </c>
      <c r="F35" s="12" t="str">
        <f>IF('Quantitative questions'!C7="This page is not complete - please check for errors or blank cells", "This page is incomplete","This page is complete")</f>
        <v>This page is incomplete</v>
      </c>
    </row>
    <row r="36" spans="1:16" x14ac:dyDescent="0.2">
      <c r="A36" s="9" t="s">
        <v>104</v>
      </c>
      <c r="F36" s="12" t="str">
        <f>'Qualitative questions'!$Q$7</f>
        <v>This page is incomplete</v>
      </c>
    </row>
    <row r="38" spans="1:16" x14ac:dyDescent="0.2">
      <c r="L38" s="51" t="s">
        <v>86</v>
      </c>
    </row>
    <row r="39" spans="1:16" x14ac:dyDescent="0.2">
      <c r="A39" s="10"/>
    </row>
    <row r="41" spans="1:16" x14ac:dyDescent="0.2">
      <c r="A41" s="11"/>
      <c r="P41" s="75"/>
    </row>
    <row r="43" spans="1:16" x14ac:dyDescent="0.2">
      <c r="A43" s="75"/>
      <c r="P43" s="75"/>
    </row>
    <row r="45" spans="1:16" x14ac:dyDescent="0.2">
      <c r="A45" s="75"/>
      <c r="P45" s="75"/>
    </row>
    <row r="47" spans="1:16" x14ac:dyDescent="0.2">
      <c r="A47" s="75"/>
      <c r="P47" s="75"/>
    </row>
    <row r="49" spans="1:16" x14ac:dyDescent="0.2">
      <c r="A49" s="75"/>
      <c r="P49" s="75"/>
    </row>
    <row r="51" spans="1:16" x14ac:dyDescent="0.2">
      <c r="A51" s="75"/>
    </row>
    <row r="53" spans="1:16" x14ac:dyDescent="0.2">
      <c r="A53" s="75"/>
    </row>
    <row r="55" spans="1:16" x14ac:dyDescent="0.2">
      <c r="A55" s="75"/>
    </row>
  </sheetData>
  <sheetProtection sheet="1" objects="1" scenarios="1" selectLockedCells="1"/>
  <mergeCells count="13">
    <mergeCell ref="E23:I23"/>
    <mergeCell ref="B3:K3"/>
    <mergeCell ref="B4:K4"/>
    <mergeCell ref="E25:I25"/>
    <mergeCell ref="E9:I9"/>
    <mergeCell ref="E13:I13"/>
    <mergeCell ref="E15:I15"/>
    <mergeCell ref="E17:I17"/>
    <mergeCell ref="E19:I19"/>
    <mergeCell ref="E21:I21"/>
    <mergeCell ref="E11:I11"/>
    <mergeCell ref="B1:L1"/>
    <mergeCell ref="E7:I7"/>
  </mergeCells>
  <phoneticPr fontId="1" type="noConversion"/>
  <conditionalFormatting sqref="F38:F40">
    <cfRule type="cellIs" dxfId="393" priority="3" stopIfTrue="1" operator="equal">
      <formula>"This page is incomplete"</formula>
    </cfRule>
  </conditionalFormatting>
  <conditionalFormatting sqref="B2:L2">
    <cfRule type="cellIs" dxfId="392" priority="4" stopIfTrue="1" operator="equal">
      <formula>"This survey has not been completed."</formula>
    </cfRule>
  </conditionalFormatting>
  <conditionalFormatting sqref="F34:F36">
    <cfRule type="cellIs" dxfId="391" priority="2" stopIfTrue="1" operator="equal">
      <formula>"This page is incomplete"</formula>
    </cfRule>
  </conditionalFormatting>
  <conditionalFormatting sqref="B1:L1">
    <cfRule type="cellIs" dxfId="390" priority="1" stopIfTrue="1" operator="equal">
      <formula>"This survey has not been completed."</formula>
    </cfRule>
  </conditionalFormatting>
  <hyperlinks>
    <hyperlink ref="M29" location="USD!G33" display="Outright Forwards"/>
    <hyperlink ref="M40" location="'Other Currencies'!G77" display="Currency Swaps"/>
    <hyperlink ref="M41" location="'Other Currencies'!G95" display="OTC options"/>
    <hyperlink ref="M42" location="'Other Currencies'!G95" display="OTC options"/>
    <hyperlink ref="M43" location="'Other Currencies'!G77" display="Currency Swaps"/>
    <hyperlink ref="M44" location="'Other Currencies'!G95" display="OTC options"/>
    <hyperlink ref="M50" location="'Interest Rate Derivative'!R84" display="Other products"/>
    <hyperlink ref="M51" location="'Interest Rate Derivative'!R84" display="Other products"/>
    <hyperlink ref="M52" location="'Interest Rate Derivative'!G49" display="OTC Options"/>
    <hyperlink ref="M53" location="'Interest Rate Derivative'!R84" display="Other products"/>
    <hyperlink ref="L49:N49" location="'Interest Rate Derivative'!C1" display="'Interest Rate Derivative'!C1"/>
    <hyperlink ref="L56:M56" location="'Supplementary Questions'!C1" display="Part 6: Supplementary Questons"/>
    <hyperlink ref="M38" location="'Other Currencies'!G33" display="Outright Forwards"/>
    <hyperlink ref="M39" location="'Other Currencies'!G55" display="Foreign Exchange Swaps"/>
    <hyperlink ref="M48" location="'Interest Rate Derivative'!G31" display="Swaps"/>
    <hyperlink ref="M49" location="'Interest Rate Derivative'!G49" display="OTC Options"/>
    <hyperlink ref="L47:N47" location="'Interest Rate Derivative'!C1" display="'Interest Rate Derivative'!C1"/>
    <hyperlink ref="L54:M54" location="'Supplementary Questions'!C1" display="Part 6: Supplementary Questons"/>
    <hyperlink ref="M37" location="'EURO &amp; Grand Total'!G96" display="OTC options"/>
    <hyperlink ref="M47" location="'Interest Rate Derivative'!G15" display="Forward Rate Agreements"/>
    <hyperlink ref="L46:N46" location="'Interest Rate Derivative'!C1" display="'Interest Rate Derivative'!C1"/>
    <hyperlink ref="L53:M53" location="'Supplementary Questions'!C1" display="Part 6: Supplementary Questons"/>
  </hyperlinks>
  <pageMargins left="0.75" right="0.75" top="1" bottom="1" header="0.5" footer="0.5"/>
  <pageSetup paperSize="9" scale="86"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sheetPr>
  <dimension ref="A1:AF106"/>
  <sheetViews>
    <sheetView view="pageBreakPreview" topLeftCell="A43" zoomScale="60" zoomScaleNormal="75" workbookViewId="0">
      <selection activeCell="G15" sqref="G15"/>
    </sheetView>
  </sheetViews>
  <sheetFormatPr defaultRowHeight="12.75" x14ac:dyDescent="0.2"/>
  <cols>
    <col min="1" max="1" width="4" style="29" customWidth="1"/>
    <col min="2" max="2" width="17.42578125" style="29" customWidth="1"/>
    <col min="3" max="3" width="42.28515625" style="30" customWidth="1"/>
    <col min="4" max="5" width="17.7109375" style="30" customWidth="1"/>
    <col min="6" max="6" width="17.85546875" style="30" customWidth="1"/>
    <col min="7" max="8" width="17.7109375" style="30" customWidth="1"/>
    <col min="9" max="10" width="17.85546875" style="30" customWidth="1"/>
    <col min="11" max="11" width="19.5703125" style="30" customWidth="1"/>
    <col min="12" max="12" width="5.140625" style="30" customWidth="1"/>
    <col min="13" max="13" width="5.42578125" style="30" customWidth="1"/>
    <col min="14" max="14" width="6.42578125" style="30" bestFit="1" customWidth="1"/>
    <col min="15" max="16" width="5.42578125" style="30" hidden="1" customWidth="1"/>
    <col min="17" max="17" width="9.140625" style="1" hidden="1" customWidth="1"/>
    <col min="18" max="18" width="0" style="1" hidden="1" customWidth="1"/>
    <col min="19" max="21" width="9.140625" style="1"/>
    <col min="22" max="22" width="14.42578125" style="1" customWidth="1"/>
    <col min="23" max="32" width="9.140625" style="1"/>
    <col min="33" max="16384" width="9.140625" style="30"/>
  </cols>
  <sheetData>
    <row r="1" spans="1:23" ht="13.5" thickBot="1" x14ac:dyDescent="0.25"/>
    <row r="2" spans="1:23" x14ac:dyDescent="0.2">
      <c r="D2" s="31"/>
      <c r="E2" s="32"/>
      <c r="F2" s="32"/>
      <c r="G2" s="32"/>
      <c r="H2" s="32"/>
      <c r="I2" s="33"/>
      <c r="J2" s="34"/>
    </row>
    <row r="3" spans="1:23" ht="18" x14ac:dyDescent="0.25">
      <c r="D3" s="177" t="s">
        <v>186</v>
      </c>
      <c r="E3" s="178"/>
      <c r="F3" s="178"/>
      <c r="G3" s="178"/>
      <c r="H3" s="178"/>
      <c r="I3" s="179"/>
      <c r="J3" s="35"/>
      <c r="K3" s="36"/>
      <c r="L3" s="36"/>
      <c r="M3" s="36"/>
      <c r="N3" s="36"/>
      <c r="O3" s="36"/>
      <c r="P3" s="36"/>
    </row>
    <row r="4" spans="1:23" ht="18" x14ac:dyDescent="0.25">
      <c r="D4" s="180">
        <v>42309</v>
      </c>
      <c r="E4" s="181"/>
      <c r="F4" s="181"/>
      <c r="G4" s="181"/>
      <c r="H4" s="181"/>
      <c r="I4" s="182"/>
      <c r="J4" s="37"/>
      <c r="K4" s="38"/>
      <c r="L4" s="38"/>
      <c r="M4" s="38"/>
      <c r="N4" s="38"/>
      <c r="O4" s="38"/>
      <c r="P4" s="38"/>
    </row>
    <row r="5" spans="1:23" ht="13.5" thickBot="1" x14ac:dyDescent="0.25">
      <c r="D5" s="39"/>
      <c r="E5" s="40"/>
      <c r="F5" s="40"/>
      <c r="G5" s="40"/>
      <c r="H5" s="40"/>
      <c r="I5" s="41"/>
      <c r="J5" s="34"/>
    </row>
    <row r="6" spans="1:23" ht="15" x14ac:dyDescent="0.2">
      <c r="C6" s="47"/>
    </row>
    <row r="7" spans="1:23" ht="23.25" customHeight="1" x14ac:dyDescent="0.25">
      <c r="C7" s="183" t="str">
        <f>IF(Q19=0,"This page is complete","This page is not complete - please check for errors or blank cells")</f>
        <v>This page is not complete - please check for errors or blank cells</v>
      </c>
      <c r="D7" s="183"/>
      <c r="E7" s="183"/>
      <c r="F7" s="183"/>
      <c r="G7" s="183"/>
      <c r="H7" s="183"/>
      <c r="I7" s="183"/>
      <c r="J7" s="183"/>
      <c r="K7" s="183"/>
      <c r="M7" s="52"/>
      <c r="P7" s="30" t="str">
        <f>$C$7</f>
        <v>This page is not complete - please check for errors or blank cells</v>
      </c>
    </row>
    <row r="9" spans="1:23" ht="40.5" customHeight="1" x14ac:dyDescent="0.2">
      <c r="D9" s="174" t="s">
        <v>6</v>
      </c>
      <c r="E9" s="175"/>
      <c r="F9" s="175"/>
      <c r="G9" s="175"/>
      <c r="H9" s="175"/>
      <c r="I9" s="175"/>
      <c r="J9" s="176"/>
      <c r="R9" s="25"/>
    </row>
    <row r="10" spans="1:23" ht="27.75" customHeight="1" x14ac:dyDescent="0.2">
      <c r="B10" s="174" t="s">
        <v>9</v>
      </c>
      <c r="C10" s="176"/>
      <c r="D10" s="173" t="s">
        <v>8</v>
      </c>
      <c r="E10" s="173"/>
      <c r="F10" s="173"/>
      <c r="G10" s="173"/>
      <c r="H10" s="173"/>
      <c r="I10" s="173"/>
      <c r="J10" s="173"/>
      <c r="W10" s="64"/>
    </row>
    <row r="11" spans="1:23" ht="27.75" customHeight="1" x14ac:dyDescent="0.2">
      <c r="B11" s="171" t="str">
        <f>CONCATENATE("Unsecured money market borrowing"," (£",TEXT(K12,"0.0"),"mn)")</f>
        <v>Unsecured money market borrowing (£0.0mn)</v>
      </c>
      <c r="C11" s="172"/>
      <c r="D11" s="57" t="s">
        <v>7</v>
      </c>
      <c r="E11" s="58" t="s">
        <v>51</v>
      </c>
      <c r="F11" s="58" t="s">
        <v>52</v>
      </c>
      <c r="G11" s="58" t="s">
        <v>50</v>
      </c>
      <c r="H11" s="58" t="s">
        <v>49</v>
      </c>
      <c r="I11" s="58" t="s">
        <v>53</v>
      </c>
      <c r="J11" s="58" t="s">
        <v>54</v>
      </c>
      <c r="K11" s="59" t="s">
        <v>13</v>
      </c>
    </row>
    <row r="12" spans="1:23" ht="27.75" customHeight="1" x14ac:dyDescent="0.2">
      <c r="A12" s="43">
        <v>1</v>
      </c>
      <c r="B12" s="187" t="s">
        <v>13</v>
      </c>
      <c r="C12" s="187"/>
      <c r="D12" s="122">
        <f>SUM(D13:D17)</f>
        <v>0</v>
      </c>
      <c r="E12" s="123">
        <f t="shared" ref="E12:J12" si="0">SUM(E13:E17)</f>
        <v>0</v>
      </c>
      <c r="F12" s="123">
        <f t="shared" si="0"/>
        <v>0</v>
      </c>
      <c r="G12" s="123">
        <f t="shared" si="0"/>
        <v>0</v>
      </c>
      <c r="H12" s="123">
        <f t="shared" si="0"/>
        <v>0</v>
      </c>
      <c r="I12" s="123">
        <f t="shared" si="0"/>
        <v>0</v>
      </c>
      <c r="J12" s="123">
        <f t="shared" si="0"/>
        <v>0</v>
      </c>
      <c r="K12" s="124">
        <f t="shared" ref="K12:K18" si="1">SUM(D12:J12)</f>
        <v>0</v>
      </c>
      <c r="P12" s="70" t="s">
        <v>92</v>
      </c>
      <c r="Q12" s="70">
        <f t="shared" ref="Q12:Q17" si="2">COUNTIF($B$9:$K$83,P12)</f>
        <v>0</v>
      </c>
      <c r="R12" s="70"/>
    </row>
    <row r="13" spans="1:23" ht="27.75" customHeight="1" x14ac:dyDescent="0.2">
      <c r="A13" s="43" t="s">
        <v>14</v>
      </c>
      <c r="B13" s="173" t="s">
        <v>64</v>
      </c>
      <c r="C13" s="174"/>
      <c r="D13" s="125"/>
      <c r="E13" s="125"/>
      <c r="F13" s="125"/>
      <c r="G13" s="125"/>
      <c r="H13" s="125"/>
      <c r="I13" s="125"/>
      <c r="J13" s="125"/>
      <c r="K13" s="126">
        <f t="shared" si="1"/>
        <v>0</v>
      </c>
      <c r="P13" s="70" t="s">
        <v>93</v>
      </c>
      <c r="Q13" s="70">
        <f t="shared" si="2"/>
        <v>0</v>
      </c>
      <c r="R13" s="70"/>
    </row>
    <row r="14" spans="1:23" ht="27.75" customHeight="1" x14ac:dyDescent="0.2">
      <c r="A14" s="43" t="s">
        <v>15</v>
      </c>
      <c r="B14" s="173" t="s">
        <v>65</v>
      </c>
      <c r="C14" s="174"/>
      <c r="D14" s="125"/>
      <c r="E14" s="125"/>
      <c r="F14" s="125"/>
      <c r="G14" s="125"/>
      <c r="H14" s="125"/>
      <c r="I14" s="125"/>
      <c r="J14" s="125"/>
      <c r="K14" s="126">
        <f t="shared" si="1"/>
        <v>0</v>
      </c>
      <c r="P14" s="70" t="s">
        <v>94</v>
      </c>
      <c r="Q14" s="70">
        <f t="shared" si="2"/>
        <v>0</v>
      </c>
      <c r="R14" s="70"/>
    </row>
    <row r="15" spans="1:23" ht="27.75" customHeight="1" x14ac:dyDescent="0.2">
      <c r="A15" s="43" t="s">
        <v>16</v>
      </c>
      <c r="B15" s="173" t="s">
        <v>66</v>
      </c>
      <c r="C15" s="174"/>
      <c r="D15" s="125"/>
      <c r="E15" s="125"/>
      <c r="F15" s="125"/>
      <c r="G15" s="125"/>
      <c r="H15" s="125"/>
      <c r="I15" s="125"/>
      <c r="J15" s="125"/>
      <c r="K15" s="126">
        <f t="shared" si="1"/>
        <v>0</v>
      </c>
      <c r="P15" s="70" t="s">
        <v>95</v>
      </c>
      <c r="Q15" s="70">
        <f t="shared" si="2"/>
        <v>0</v>
      </c>
      <c r="R15" s="70"/>
    </row>
    <row r="16" spans="1:23" ht="27.75" customHeight="1" x14ac:dyDescent="0.2">
      <c r="A16" s="43" t="s">
        <v>17</v>
      </c>
      <c r="B16" s="185" t="s">
        <v>67</v>
      </c>
      <c r="C16" s="191"/>
      <c r="D16" s="125"/>
      <c r="E16" s="125"/>
      <c r="F16" s="125"/>
      <c r="G16" s="125"/>
      <c r="H16" s="125"/>
      <c r="I16" s="125"/>
      <c r="J16" s="125"/>
      <c r="K16" s="126">
        <f t="shared" si="1"/>
        <v>0</v>
      </c>
      <c r="P16" s="70" t="s">
        <v>96</v>
      </c>
      <c r="Q16" s="70">
        <f t="shared" si="2"/>
        <v>0</v>
      </c>
      <c r="R16" s="70"/>
    </row>
    <row r="17" spans="1:32" ht="27.75" customHeight="1" x14ac:dyDescent="0.2">
      <c r="A17" s="43" t="s">
        <v>18</v>
      </c>
      <c r="B17" s="185" t="s">
        <v>68</v>
      </c>
      <c r="C17" s="191"/>
      <c r="D17" s="125"/>
      <c r="E17" s="125"/>
      <c r="F17" s="125"/>
      <c r="G17" s="125"/>
      <c r="H17" s="125"/>
      <c r="I17" s="125"/>
      <c r="J17" s="125"/>
      <c r="K17" s="126">
        <f t="shared" si="1"/>
        <v>0</v>
      </c>
      <c r="P17" s="70" t="s">
        <v>183</v>
      </c>
      <c r="Q17" s="70">
        <f t="shared" si="2"/>
        <v>0</v>
      </c>
    </row>
    <row r="18" spans="1:32" ht="27.75" customHeight="1" x14ac:dyDescent="0.2">
      <c r="A18" s="43" t="s">
        <v>19</v>
      </c>
      <c r="B18" s="186" t="s">
        <v>107</v>
      </c>
      <c r="C18" s="186"/>
      <c r="D18" s="127"/>
      <c r="E18" s="127"/>
      <c r="F18" s="127"/>
      <c r="G18" s="127"/>
      <c r="H18" s="127"/>
      <c r="I18" s="127"/>
      <c r="J18" s="127"/>
      <c r="K18" s="128">
        <f t="shared" si="1"/>
        <v>0</v>
      </c>
      <c r="P18" s="1" t="s">
        <v>97</v>
      </c>
      <c r="Q18" s="1">
        <f>SUM(COUNTBLANK(D13:J17),COUNTBLANK(D27:J31),COUNTBLANK(D41:J42),COUNTBLANK(D70:J71),COUNTBLANK(D65:J66),COUNTBLANK(D75:J77),COUNTBLANK(D46:I47),COUNTBLANK(D51:J53))</f>
        <v>166</v>
      </c>
    </row>
    <row r="19" spans="1:32" s="34" customFormat="1" ht="13.5" customHeight="1" x14ac:dyDescent="0.2">
      <c r="A19" s="38"/>
      <c r="B19" s="38"/>
      <c r="C19" s="38"/>
      <c r="D19" s="65" t="str">
        <f>IF(AND(SUM(D13:D15)&gt;0,OR(ISBLANK(D18),D18=0)),"E3","")</f>
        <v/>
      </c>
      <c r="E19" s="65" t="str">
        <f t="shared" ref="E19:J19" si="3">IF(AND(SUM(E13:E15)&gt;0,OR(ISBLANK(E18),E18=0)),"E3","")</f>
        <v/>
      </c>
      <c r="F19" s="65" t="str">
        <f t="shared" si="3"/>
        <v/>
      </c>
      <c r="G19" s="65" t="str">
        <f t="shared" si="3"/>
        <v/>
      </c>
      <c r="H19" s="65" t="str">
        <f t="shared" si="3"/>
        <v/>
      </c>
      <c r="I19" s="65" t="str">
        <f t="shared" si="3"/>
        <v/>
      </c>
      <c r="J19" s="65" t="str">
        <f t="shared" si="3"/>
        <v/>
      </c>
      <c r="K19" s="46"/>
      <c r="L19" s="38"/>
      <c r="M19" s="38"/>
      <c r="N19" s="38"/>
      <c r="O19" s="38"/>
      <c r="P19" s="1" t="s">
        <v>98</v>
      </c>
      <c r="Q19" s="1">
        <f>SUM(Q12:Q18)</f>
        <v>166</v>
      </c>
      <c r="R19" s="4"/>
      <c r="S19" s="4"/>
      <c r="T19" s="4"/>
      <c r="U19" s="4"/>
      <c r="V19" s="4"/>
      <c r="W19" s="4"/>
      <c r="X19" s="4"/>
      <c r="Y19" s="4"/>
      <c r="Z19" s="26"/>
      <c r="AA19" s="4"/>
      <c r="AB19" s="7"/>
      <c r="AC19" s="7"/>
      <c r="AD19" s="7"/>
      <c r="AE19" s="7"/>
      <c r="AF19" s="7"/>
    </row>
    <row r="20" spans="1:32" s="34" customFormat="1" ht="13.5" customHeight="1" x14ac:dyDescent="0.2">
      <c r="A20" s="38"/>
      <c r="B20" s="38"/>
      <c r="C20" s="38"/>
      <c r="D20" s="65" t="str">
        <f>IF(SUM(D13:D15)=0,IF(D18=0,"","E4"),"")</f>
        <v/>
      </c>
      <c r="E20" s="65" t="str">
        <f t="shared" ref="E20:J20" si="4">IF(SUM(E13:E15)=0,IF(E18=0,"","E4"),"")</f>
        <v/>
      </c>
      <c r="F20" s="65" t="str">
        <f t="shared" si="4"/>
        <v/>
      </c>
      <c r="G20" s="65" t="str">
        <f>IF(SUM(G13:G15)=0,IF(G18=0,"","E4"),"")</f>
        <v/>
      </c>
      <c r="H20" s="65" t="str">
        <f t="shared" si="4"/>
        <v/>
      </c>
      <c r="I20" s="65" t="str">
        <f t="shared" si="4"/>
        <v/>
      </c>
      <c r="J20" s="65" t="str">
        <f t="shared" si="4"/>
        <v/>
      </c>
      <c r="K20" s="46"/>
      <c r="L20" s="38"/>
      <c r="M20" s="38"/>
      <c r="N20" s="38"/>
      <c r="O20" s="38"/>
      <c r="P20" s="38"/>
      <c r="Q20" s="4"/>
      <c r="R20" s="4"/>
      <c r="S20" s="4"/>
      <c r="T20" s="4"/>
      <c r="U20" s="4"/>
      <c r="V20" s="4"/>
      <c r="W20" s="4"/>
      <c r="X20" s="4"/>
      <c r="Y20" s="4"/>
      <c r="Z20" s="26"/>
      <c r="AA20" s="4"/>
      <c r="AB20" s="7"/>
      <c r="AC20" s="7"/>
      <c r="AD20" s="7"/>
      <c r="AE20" s="7"/>
      <c r="AF20" s="7"/>
    </row>
    <row r="21" spans="1:32" s="34" customFormat="1" ht="13.5" customHeight="1" x14ac:dyDescent="0.2">
      <c r="A21" s="38"/>
      <c r="B21" s="38"/>
      <c r="C21" s="38"/>
      <c r="D21" s="77" t="str">
        <f>IF(COUNTIF(D13:D18,"&lt;0")=0,IF(COUNTIF(D13:D18,"*")=0,"","E5"),"E5")</f>
        <v/>
      </c>
      <c r="E21" s="77" t="str">
        <f t="shared" ref="E21:J21" si="5">IF(COUNTIF(E13:E18,"&lt;0")=0,IF(COUNTIF(E13:E18,"*")=0,"","E5"),"E5")</f>
        <v/>
      </c>
      <c r="F21" s="77" t="str">
        <f t="shared" si="5"/>
        <v/>
      </c>
      <c r="G21" s="77" t="str">
        <f t="shared" si="5"/>
        <v/>
      </c>
      <c r="H21" s="77" t="str">
        <f t="shared" si="5"/>
        <v/>
      </c>
      <c r="I21" s="77" t="str">
        <f t="shared" si="5"/>
        <v/>
      </c>
      <c r="J21" s="76" t="str">
        <f t="shared" si="5"/>
        <v/>
      </c>
      <c r="K21" s="46"/>
      <c r="L21" s="38"/>
      <c r="M21" s="38"/>
      <c r="N21" s="38"/>
      <c r="O21" s="38"/>
      <c r="P21" s="38"/>
      <c r="Q21" s="4"/>
      <c r="R21" s="4"/>
      <c r="S21" s="4"/>
      <c r="T21" s="4"/>
      <c r="U21" s="4"/>
      <c r="V21" s="4"/>
      <c r="W21" s="4"/>
      <c r="X21" s="4"/>
      <c r="Y21" s="4"/>
      <c r="Z21" s="26"/>
      <c r="AA21" s="4"/>
      <c r="AB21" s="7"/>
      <c r="AC21" s="7"/>
      <c r="AD21" s="7"/>
      <c r="AE21" s="7"/>
      <c r="AF21" s="7"/>
    </row>
    <row r="22" spans="1:32" s="34" customFormat="1" ht="13.5" customHeight="1" x14ac:dyDescent="0.2">
      <c r="A22" s="38"/>
      <c r="B22" s="38"/>
      <c r="C22" s="38"/>
      <c r="D22" s="67"/>
      <c r="E22" s="67"/>
      <c r="F22" s="67"/>
      <c r="G22" s="67"/>
      <c r="H22" s="67"/>
      <c r="I22" s="67"/>
      <c r="J22" s="67"/>
      <c r="K22" s="46"/>
      <c r="L22" s="38"/>
      <c r="M22" s="38"/>
      <c r="N22" s="38"/>
      <c r="O22" s="38"/>
      <c r="P22" s="38"/>
      <c r="Q22" s="4"/>
      <c r="R22" s="4"/>
      <c r="S22" s="4"/>
      <c r="T22" s="4"/>
      <c r="U22" s="4"/>
      <c r="V22" s="4"/>
      <c r="W22" s="4"/>
      <c r="X22" s="4"/>
      <c r="Y22" s="4"/>
      <c r="Z22" s="26"/>
      <c r="AA22" s="4"/>
      <c r="AB22" s="7"/>
      <c r="AC22" s="7"/>
      <c r="AD22" s="7"/>
      <c r="AE22" s="7"/>
      <c r="AF22" s="7"/>
    </row>
    <row r="23" spans="1:32" s="34" customFormat="1" ht="13.5" customHeight="1" x14ac:dyDescent="0.2">
      <c r="A23" s="38"/>
      <c r="C23" s="38"/>
      <c r="D23" s="67"/>
      <c r="E23" s="67"/>
      <c r="F23" s="67"/>
      <c r="G23" s="67"/>
      <c r="H23" s="67"/>
      <c r="I23" s="67"/>
      <c r="J23" s="67"/>
      <c r="K23" s="53" t="s">
        <v>87</v>
      </c>
      <c r="L23" s="38"/>
      <c r="M23" s="38"/>
      <c r="N23" s="38"/>
      <c r="O23" s="38"/>
      <c r="P23" s="38"/>
      <c r="Q23" s="4"/>
      <c r="R23" s="4"/>
      <c r="S23" s="4"/>
      <c r="T23" s="4"/>
      <c r="U23" s="4"/>
      <c r="V23" s="4"/>
      <c r="W23" s="4"/>
      <c r="X23" s="4"/>
      <c r="Y23" s="4"/>
      <c r="Z23" s="26"/>
      <c r="AA23" s="4"/>
      <c r="AB23" s="7"/>
      <c r="AC23" s="7"/>
      <c r="AD23" s="7"/>
      <c r="AE23" s="7"/>
      <c r="AF23" s="7"/>
    </row>
    <row r="24" spans="1:32" s="34" customFormat="1" ht="13.5" customHeight="1" x14ac:dyDescent="0.2">
      <c r="A24" s="38"/>
      <c r="B24" s="38"/>
      <c r="C24" s="38"/>
      <c r="D24" s="68"/>
      <c r="E24" s="68"/>
      <c r="F24" s="68"/>
      <c r="G24" s="68"/>
      <c r="H24" s="68"/>
      <c r="I24" s="68"/>
      <c r="J24" s="68"/>
      <c r="K24" s="46"/>
      <c r="L24" s="38"/>
      <c r="M24" s="38"/>
      <c r="N24" s="38"/>
      <c r="O24" s="38"/>
      <c r="P24" s="38"/>
      <c r="Q24" s="4"/>
      <c r="R24" s="4"/>
      <c r="S24" s="4"/>
      <c r="T24" s="4"/>
      <c r="U24" s="4"/>
      <c r="V24" s="4"/>
      <c r="W24" s="4"/>
      <c r="X24" s="4"/>
      <c r="Y24" s="4"/>
      <c r="Z24" s="26"/>
      <c r="AA24" s="4"/>
      <c r="AB24" s="7"/>
      <c r="AC24" s="7"/>
      <c r="AD24" s="7"/>
      <c r="AE24" s="7"/>
      <c r="AF24" s="7"/>
    </row>
    <row r="25" spans="1:32" ht="27.75" customHeight="1" x14ac:dyDescent="0.2">
      <c r="B25" s="171" t="str">
        <f>CONCATENATE("Unsecured money market lending"," (£",TEXT(K26,"0.0"),"mn)")</f>
        <v>Unsecured money market lending (£0.0mn)</v>
      </c>
      <c r="C25" s="172"/>
      <c r="D25" s="60" t="s">
        <v>7</v>
      </c>
      <c r="E25" s="60" t="s">
        <v>51</v>
      </c>
      <c r="F25" s="60" t="s">
        <v>52</v>
      </c>
      <c r="G25" s="60" t="s">
        <v>50</v>
      </c>
      <c r="H25" s="60" t="s">
        <v>49</v>
      </c>
      <c r="I25" s="60" t="s">
        <v>53</v>
      </c>
      <c r="J25" s="60" t="s">
        <v>54</v>
      </c>
      <c r="K25" s="61" t="s">
        <v>13</v>
      </c>
      <c r="P25" s="38"/>
      <c r="Q25" s="4"/>
    </row>
    <row r="26" spans="1:32" ht="27.75" customHeight="1" x14ac:dyDescent="0.2">
      <c r="A26" s="29">
        <v>2</v>
      </c>
      <c r="B26" s="187" t="s">
        <v>13</v>
      </c>
      <c r="C26" s="187"/>
      <c r="D26" s="122">
        <f>SUM(D27:D31)</f>
        <v>0</v>
      </c>
      <c r="E26" s="123">
        <f t="shared" ref="E26:J26" si="6">SUM(E27:E31)</f>
        <v>0</v>
      </c>
      <c r="F26" s="123">
        <f t="shared" si="6"/>
        <v>0</v>
      </c>
      <c r="G26" s="123">
        <f t="shared" si="6"/>
        <v>0</v>
      </c>
      <c r="H26" s="123">
        <f t="shared" si="6"/>
        <v>0</v>
      </c>
      <c r="I26" s="123">
        <f t="shared" si="6"/>
        <v>0</v>
      </c>
      <c r="J26" s="123">
        <f t="shared" si="6"/>
        <v>0</v>
      </c>
      <c r="K26" s="124">
        <f>SUM(D26:J26)</f>
        <v>0</v>
      </c>
    </row>
    <row r="27" spans="1:32" ht="27.75" customHeight="1" x14ac:dyDescent="0.2">
      <c r="A27" s="29" t="s">
        <v>20</v>
      </c>
      <c r="B27" s="185" t="s">
        <v>69</v>
      </c>
      <c r="C27" s="185"/>
      <c r="D27" s="125"/>
      <c r="E27" s="125"/>
      <c r="F27" s="125"/>
      <c r="G27" s="125"/>
      <c r="H27" s="125"/>
      <c r="I27" s="125"/>
      <c r="J27" s="125"/>
      <c r="K27" s="126">
        <f t="shared" ref="K27:K32" si="7">SUM(D27:J27)</f>
        <v>0</v>
      </c>
    </row>
    <row r="28" spans="1:32" ht="27.75" customHeight="1" x14ac:dyDescent="0.2">
      <c r="A28" s="29" t="s">
        <v>21</v>
      </c>
      <c r="B28" s="185" t="s">
        <v>70</v>
      </c>
      <c r="C28" s="185"/>
      <c r="D28" s="125"/>
      <c r="E28" s="125"/>
      <c r="F28" s="125"/>
      <c r="G28" s="125"/>
      <c r="H28" s="125"/>
      <c r="I28" s="125"/>
      <c r="J28" s="152"/>
      <c r="K28" s="126">
        <f t="shared" si="7"/>
        <v>0</v>
      </c>
    </row>
    <row r="29" spans="1:32" ht="27.75" customHeight="1" x14ac:dyDescent="0.2">
      <c r="A29" s="29" t="s">
        <v>22</v>
      </c>
      <c r="B29" s="185" t="s">
        <v>71</v>
      </c>
      <c r="C29" s="185"/>
      <c r="D29" s="125"/>
      <c r="E29" s="125"/>
      <c r="F29" s="125"/>
      <c r="G29" s="125"/>
      <c r="H29" s="125"/>
      <c r="I29" s="125"/>
      <c r="J29" s="125"/>
      <c r="K29" s="126">
        <f>SUM(D29:J29)</f>
        <v>0</v>
      </c>
    </row>
    <row r="30" spans="1:32" ht="27.75" customHeight="1" x14ac:dyDescent="0.2">
      <c r="A30" s="29" t="s">
        <v>23</v>
      </c>
      <c r="B30" s="185" t="s">
        <v>72</v>
      </c>
      <c r="C30" s="185"/>
      <c r="D30" s="125"/>
      <c r="E30" s="125"/>
      <c r="F30" s="125"/>
      <c r="G30" s="125"/>
      <c r="H30" s="125"/>
      <c r="I30" s="125"/>
      <c r="J30" s="125"/>
      <c r="K30" s="126">
        <f t="shared" si="7"/>
        <v>0</v>
      </c>
    </row>
    <row r="31" spans="1:32" ht="27.75" customHeight="1" x14ac:dyDescent="0.2">
      <c r="A31" s="29" t="s">
        <v>24</v>
      </c>
      <c r="B31" s="185" t="s">
        <v>73</v>
      </c>
      <c r="C31" s="185"/>
      <c r="D31" s="125"/>
      <c r="E31" s="125"/>
      <c r="F31" s="125"/>
      <c r="G31" s="125"/>
      <c r="H31" s="125"/>
      <c r="I31" s="125"/>
      <c r="J31" s="125"/>
      <c r="K31" s="126">
        <f t="shared" si="7"/>
        <v>0</v>
      </c>
    </row>
    <row r="32" spans="1:32" ht="27.75" customHeight="1" x14ac:dyDescent="0.2">
      <c r="A32" s="29" t="s">
        <v>55</v>
      </c>
      <c r="B32" s="186" t="s">
        <v>108</v>
      </c>
      <c r="C32" s="186"/>
      <c r="D32" s="127"/>
      <c r="E32" s="127"/>
      <c r="F32" s="127"/>
      <c r="G32" s="127"/>
      <c r="H32" s="127"/>
      <c r="I32" s="127"/>
      <c r="J32" s="127"/>
      <c r="K32" s="128">
        <f t="shared" si="7"/>
        <v>0</v>
      </c>
    </row>
    <row r="33" spans="1:32" s="34" customFormat="1" ht="13.5" customHeight="1" x14ac:dyDescent="0.2">
      <c r="A33" s="38"/>
      <c r="B33" s="38"/>
      <c r="C33" s="38"/>
      <c r="D33" s="65" t="str">
        <f t="shared" ref="D33:J33" si="8">IF(AND(SUM(D27:D29)&gt;0,OR(ISBLANK(D32),D32=0)),"E3","")</f>
        <v/>
      </c>
      <c r="E33" s="65" t="str">
        <f t="shared" si="8"/>
        <v/>
      </c>
      <c r="F33" s="65" t="str">
        <f t="shared" si="8"/>
        <v/>
      </c>
      <c r="G33" s="65" t="str">
        <f t="shared" si="8"/>
        <v/>
      </c>
      <c r="H33" s="65" t="str">
        <f t="shared" si="8"/>
        <v/>
      </c>
      <c r="I33" s="65" t="str">
        <f t="shared" si="8"/>
        <v/>
      </c>
      <c r="J33" s="65" t="str">
        <f t="shared" si="8"/>
        <v/>
      </c>
      <c r="K33" s="46"/>
      <c r="L33" s="38"/>
      <c r="M33" s="38"/>
      <c r="N33" s="38"/>
      <c r="O33" s="38"/>
      <c r="P33" s="30"/>
      <c r="Q33" s="1"/>
      <c r="R33" s="4"/>
      <c r="S33" s="4"/>
      <c r="T33" s="4"/>
      <c r="U33" s="4"/>
      <c r="V33" s="4"/>
      <c r="W33" s="4"/>
      <c r="X33" s="4"/>
      <c r="Y33" s="4"/>
      <c r="Z33" s="26"/>
      <c r="AA33" s="4"/>
      <c r="AB33" s="7"/>
      <c r="AC33" s="7"/>
      <c r="AD33" s="7"/>
      <c r="AE33" s="7"/>
      <c r="AF33" s="7"/>
    </row>
    <row r="34" spans="1:32" s="34" customFormat="1" ht="13.5" customHeight="1" x14ac:dyDescent="0.2">
      <c r="A34" s="38"/>
      <c r="B34" s="38"/>
      <c r="C34" s="38"/>
      <c r="D34" s="65" t="str">
        <f t="shared" ref="D34:J34" si="9">IF(SUM(D27:D29)=0,IF(D32=0,"","E4"),"")</f>
        <v/>
      </c>
      <c r="E34" s="65" t="str">
        <f t="shared" si="9"/>
        <v/>
      </c>
      <c r="F34" s="65" t="str">
        <f t="shared" si="9"/>
        <v/>
      </c>
      <c r="G34" s="65" t="str">
        <f t="shared" si="9"/>
        <v/>
      </c>
      <c r="H34" s="65" t="str">
        <f t="shared" si="9"/>
        <v/>
      </c>
      <c r="I34" s="65" t="str">
        <f t="shared" si="9"/>
        <v/>
      </c>
      <c r="J34" s="65" t="str">
        <f t="shared" si="9"/>
        <v/>
      </c>
      <c r="K34" s="46"/>
      <c r="L34" s="38"/>
      <c r="M34" s="38"/>
      <c r="N34" s="38"/>
      <c r="O34" s="38"/>
      <c r="P34" s="38"/>
      <c r="Q34" s="4"/>
      <c r="R34" s="4"/>
      <c r="S34" s="4"/>
      <c r="T34" s="4"/>
      <c r="U34" s="4"/>
      <c r="V34" s="4"/>
      <c r="W34" s="4"/>
      <c r="X34" s="4"/>
      <c r="Y34" s="4"/>
      <c r="Z34" s="26"/>
      <c r="AA34" s="4"/>
      <c r="AB34" s="7"/>
      <c r="AC34" s="7"/>
      <c r="AD34" s="7"/>
      <c r="AE34" s="7"/>
      <c r="AF34" s="7"/>
    </row>
    <row r="35" spans="1:32" s="34" customFormat="1" ht="13.5" customHeight="1" x14ac:dyDescent="0.2">
      <c r="A35" s="38"/>
      <c r="B35" s="38"/>
      <c r="C35" s="38"/>
      <c r="D35" s="78" t="str">
        <f>IF(COUNTIF(D27:D32,"&lt;0")=0,IF(COUNTIF(D27:D32,"*")=0,"","E5"),"E5")</f>
        <v/>
      </c>
      <c r="E35" s="78" t="str">
        <f t="shared" ref="E35:J35" si="10">IF(COUNTIF(E27:E32,"&lt;0")=0,IF(COUNTIF(E27:E32,"*")=0,"","E5"),"E5")</f>
        <v/>
      </c>
      <c r="F35" s="78" t="str">
        <f t="shared" si="10"/>
        <v/>
      </c>
      <c r="G35" s="78" t="str">
        <f t="shared" si="10"/>
        <v/>
      </c>
      <c r="H35" s="78" t="str">
        <f t="shared" si="10"/>
        <v/>
      </c>
      <c r="I35" s="78" t="str">
        <f t="shared" si="10"/>
        <v/>
      </c>
      <c r="J35" s="66" t="str">
        <f t="shared" si="10"/>
        <v/>
      </c>
      <c r="K35" s="46"/>
      <c r="L35" s="38"/>
      <c r="M35" s="38"/>
      <c r="N35" s="38"/>
      <c r="O35" s="38"/>
      <c r="P35" s="38"/>
      <c r="Q35" s="4"/>
      <c r="R35" s="4"/>
      <c r="S35" s="4"/>
      <c r="T35" s="4"/>
      <c r="U35" s="4"/>
      <c r="V35" s="4"/>
      <c r="W35" s="4"/>
      <c r="X35" s="4"/>
      <c r="Y35" s="4"/>
      <c r="Z35" s="26"/>
      <c r="AA35" s="4"/>
      <c r="AB35" s="7"/>
      <c r="AC35" s="7"/>
      <c r="AD35" s="7"/>
      <c r="AE35" s="7"/>
      <c r="AF35" s="7"/>
    </row>
    <row r="36" spans="1:32" s="34" customFormat="1" ht="13.5" customHeight="1" x14ac:dyDescent="0.2">
      <c r="A36" s="38"/>
      <c r="B36" s="38"/>
      <c r="C36" s="38"/>
      <c r="D36" s="67"/>
      <c r="E36" s="67"/>
      <c r="F36" s="67"/>
      <c r="G36" s="67"/>
      <c r="H36" s="67"/>
      <c r="I36" s="67"/>
      <c r="J36" s="67"/>
      <c r="K36" s="46"/>
      <c r="L36" s="38"/>
      <c r="M36" s="38"/>
      <c r="N36" s="38"/>
      <c r="O36" s="38"/>
      <c r="P36" s="38"/>
      <c r="Q36" s="4"/>
      <c r="R36" s="4"/>
      <c r="S36" s="4"/>
      <c r="T36" s="4"/>
      <c r="U36" s="4"/>
      <c r="V36" s="4"/>
      <c r="W36" s="4"/>
      <c r="X36" s="4"/>
      <c r="Y36" s="4"/>
      <c r="Z36" s="26"/>
      <c r="AA36" s="4"/>
      <c r="AB36" s="7"/>
      <c r="AC36" s="7"/>
      <c r="AD36" s="7"/>
      <c r="AE36" s="7"/>
      <c r="AF36" s="7"/>
    </row>
    <row r="37" spans="1:32" s="34" customFormat="1" ht="13.5" customHeight="1" x14ac:dyDescent="0.2">
      <c r="A37" s="38"/>
      <c r="C37" s="38"/>
      <c r="D37" s="67"/>
      <c r="E37" s="67"/>
      <c r="F37" s="67"/>
      <c r="G37" s="67"/>
      <c r="H37" s="67"/>
      <c r="I37" s="67"/>
      <c r="J37" s="67"/>
      <c r="K37" s="53" t="s">
        <v>87</v>
      </c>
      <c r="L37" s="38"/>
      <c r="M37" s="38"/>
      <c r="N37" s="38"/>
      <c r="O37" s="38"/>
      <c r="P37" s="38"/>
      <c r="Q37" s="4"/>
      <c r="R37" s="4"/>
      <c r="S37" s="4"/>
      <c r="T37" s="4"/>
      <c r="U37" s="4"/>
      <c r="V37" s="4"/>
      <c r="W37" s="4"/>
      <c r="X37" s="4"/>
      <c r="Y37" s="4"/>
      <c r="Z37" s="26"/>
      <c r="AA37" s="4"/>
      <c r="AB37" s="7"/>
      <c r="AC37" s="7"/>
      <c r="AD37" s="7"/>
      <c r="AE37" s="7"/>
      <c r="AF37" s="7"/>
    </row>
    <row r="38" spans="1:32" s="34" customFormat="1" ht="13.5" customHeight="1" x14ac:dyDescent="0.2">
      <c r="A38" s="38"/>
      <c r="B38" s="38"/>
      <c r="C38" s="38"/>
      <c r="D38" s="68"/>
      <c r="E38" s="68"/>
      <c r="F38" s="68"/>
      <c r="G38" s="68"/>
      <c r="H38" s="68"/>
      <c r="I38" s="68"/>
      <c r="J38" s="68"/>
      <c r="K38" s="46"/>
      <c r="L38" s="38"/>
      <c r="M38" s="38"/>
      <c r="N38" s="38"/>
      <c r="O38" s="38"/>
      <c r="P38" s="38"/>
      <c r="Q38" s="4"/>
      <c r="R38" s="4"/>
      <c r="S38" s="4"/>
      <c r="T38" s="4"/>
      <c r="U38" s="4"/>
      <c r="V38" s="4"/>
      <c r="W38" s="4"/>
      <c r="X38" s="4"/>
      <c r="Y38" s="4"/>
      <c r="Z38" s="26"/>
      <c r="AA38" s="4"/>
      <c r="AB38" s="7"/>
      <c r="AC38" s="7"/>
      <c r="AD38" s="7"/>
      <c r="AE38" s="7"/>
      <c r="AF38" s="7"/>
    </row>
    <row r="39" spans="1:32" ht="27.75" customHeight="1" x14ac:dyDescent="0.2">
      <c r="B39" s="171" t="str">
        <f>CONCATENATE("Secured borrowing"," (£",TEXT(K40,"0.0"),"mn)")</f>
        <v>Secured borrowing (£0.0mn)</v>
      </c>
      <c r="C39" s="172"/>
      <c r="D39" s="60" t="s">
        <v>7</v>
      </c>
      <c r="E39" s="60" t="s">
        <v>51</v>
      </c>
      <c r="F39" s="60" t="s">
        <v>52</v>
      </c>
      <c r="G39" s="60" t="s">
        <v>50</v>
      </c>
      <c r="H39" s="60" t="s">
        <v>49</v>
      </c>
      <c r="I39" s="60" t="s">
        <v>53</v>
      </c>
      <c r="J39" s="60" t="s">
        <v>54</v>
      </c>
      <c r="K39" s="61" t="s">
        <v>13</v>
      </c>
      <c r="P39" s="38"/>
      <c r="Q39" s="4"/>
    </row>
    <row r="40" spans="1:32" ht="27.75" customHeight="1" x14ac:dyDescent="0.2">
      <c r="A40" s="29">
        <v>3</v>
      </c>
      <c r="B40" s="187" t="s">
        <v>13</v>
      </c>
      <c r="C40" s="187"/>
      <c r="D40" s="123">
        <f t="shared" ref="D40:K40" si="11">SUM(D42,D46:D47)</f>
        <v>0</v>
      </c>
      <c r="E40" s="123">
        <f t="shared" si="11"/>
        <v>0</v>
      </c>
      <c r="F40" s="123">
        <f t="shared" si="11"/>
        <v>0</v>
      </c>
      <c r="G40" s="123">
        <f t="shared" si="11"/>
        <v>0</v>
      </c>
      <c r="H40" s="123">
        <f t="shared" si="11"/>
        <v>0</v>
      </c>
      <c r="I40" s="123">
        <f t="shared" si="11"/>
        <v>0</v>
      </c>
      <c r="J40" s="123">
        <f t="shared" si="11"/>
        <v>0</v>
      </c>
      <c r="K40" s="124">
        <f t="shared" si="11"/>
        <v>0</v>
      </c>
    </row>
    <row r="41" spans="1:32" ht="27.75" customHeight="1" x14ac:dyDescent="0.2">
      <c r="A41" s="29" t="s">
        <v>25</v>
      </c>
      <c r="B41" s="194" t="s">
        <v>113</v>
      </c>
      <c r="C41" s="195"/>
      <c r="D41" s="150"/>
      <c r="E41" s="150"/>
      <c r="F41" s="150"/>
      <c r="G41" s="150"/>
      <c r="H41" s="150"/>
      <c r="I41" s="150"/>
      <c r="J41" s="150"/>
      <c r="K41" s="123">
        <f>SUM(D41:J41)</f>
        <v>0</v>
      </c>
    </row>
    <row r="42" spans="1:32" ht="27.75" customHeight="1" x14ac:dyDescent="0.2">
      <c r="A42" s="29" t="s">
        <v>26</v>
      </c>
      <c r="B42" s="188" t="s">
        <v>56</v>
      </c>
      <c r="C42" s="62" t="s">
        <v>58</v>
      </c>
      <c r="D42" s="150"/>
      <c r="E42" s="150"/>
      <c r="F42" s="150"/>
      <c r="G42" s="150"/>
      <c r="H42" s="150"/>
      <c r="I42" s="150"/>
      <c r="J42" s="150"/>
      <c r="K42" s="123">
        <f t="shared" ref="K42:K54" si="12">SUM(D42:J42)</f>
        <v>0</v>
      </c>
      <c r="N42" s="44"/>
      <c r="O42" s="44"/>
    </row>
    <row r="43" spans="1:32" ht="27.75" customHeight="1" x14ac:dyDescent="0.2">
      <c r="A43" s="29" t="s">
        <v>171</v>
      </c>
      <c r="B43" s="189"/>
      <c r="C43" s="143" t="s">
        <v>167</v>
      </c>
      <c r="D43" s="150"/>
      <c r="E43" s="150"/>
      <c r="F43" s="150"/>
      <c r="G43" s="150"/>
      <c r="H43" s="150"/>
      <c r="I43" s="150"/>
      <c r="J43" s="150"/>
      <c r="K43" s="123">
        <f t="shared" si="12"/>
        <v>0</v>
      </c>
      <c r="N43" s="44"/>
      <c r="O43" s="44"/>
      <c r="P43" s="43"/>
    </row>
    <row r="44" spans="1:32" ht="27.75" customHeight="1" x14ac:dyDescent="0.2">
      <c r="A44" s="29" t="s">
        <v>172</v>
      </c>
      <c r="B44" s="189"/>
      <c r="C44" s="143" t="s">
        <v>168</v>
      </c>
      <c r="D44" s="150"/>
      <c r="E44" s="150"/>
      <c r="F44" s="150"/>
      <c r="G44" s="150"/>
      <c r="H44" s="150"/>
      <c r="I44" s="150"/>
      <c r="J44" s="150"/>
      <c r="K44" s="123">
        <f t="shared" si="12"/>
        <v>0</v>
      </c>
      <c r="N44" s="44"/>
      <c r="O44" s="44"/>
      <c r="P44" s="43"/>
    </row>
    <row r="45" spans="1:32" ht="27.75" customHeight="1" x14ac:dyDescent="0.2">
      <c r="A45" s="29" t="s">
        <v>173</v>
      </c>
      <c r="B45" s="189"/>
      <c r="C45" s="143" t="s">
        <v>169</v>
      </c>
      <c r="D45" s="150"/>
      <c r="E45" s="150"/>
      <c r="F45" s="150"/>
      <c r="G45" s="150"/>
      <c r="H45" s="150"/>
      <c r="I45" s="150"/>
      <c r="J45" s="150"/>
      <c r="K45" s="123">
        <f t="shared" si="12"/>
        <v>0</v>
      </c>
      <c r="N45" s="44"/>
      <c r="O45" s="44"/>
      <c r="P45" s="43"/>
    </row>
    <row r="46" spans="1:32" ht="27.75" customHeight="1" x14ac:dyDescent="0.2">
      <c r="A46" s="29" t="s">
        <v>27</v>
      </c>
      <c r="B46" s="189"/>
      <c r="C46" s="62" t="s">
        <v>59</v>
      </c>
      <c r="D46" s="150"/>
      <c r="E46" s="150"/>
      <c r="F46" s="150"/>
      <c r="G46" s="150"/>
      <c r="H46" s="150"/>
      <c r="I46" s="150"/>
      <c r="J46" s="150"/>
      <c r="K46" s="123">
        <f t="shared" si="12"/>
        <v>0</v>
      </c>
      <c r="N46" s="44"/>
      <c r="O46" s="44"/>
      <c r="P46" s="43"/>
    </row>
    <row r="47" spans="1:32" ht="27.75" customHeight="1" x14ac:dyDescent="0.2">
      <c r="A47" s="29" t="s">
        <v>28</v>
      </c>
      <c r="B47" s="189"/>
      <c r="C47" s="62" t="s">
        <v>60</v>
      </c>
      <c r="D47" s="150"/>
      <c r="E47" s="150"/>
      <c r="F47" s="150"/>
      <c r="G47" s="150"/>
      <c r="H47" s="150"/>
      <c r="I47" s="150"/>
      <c r="J47" s="150"/>
      <c r="K47" s="123">
        <f t="shared" si="12"/>
        <v>0</v>
      </c>
      <c r="N47" s="44"/>
      <c r="O47" s="44"/>
      <c r="P47" s="43"/>
    </row>
    <row r="48" spans="1:32" ht="27.75" customHeight="1" x14ac:dyDescent="0.2">
      <c r="A48" s="29" t="s">
        <v>174</v>
      </c>
      <c r="B48" s="189"/>
      <c r="C48" s="143" t="s">
        <v>167</v>
      </c>
      <c r="D48" s="150"/>
      <c r="E48" s="150"/>
      <c r="F48" s="150"/>
      <c r="G48" s="150"/>
      <c r="H48" s="150"/>
      <c r="I48" s="150"/>
      <c r="J48" s="150"/>
      <c r="K48" s="123">
        <f t="shared" si="12"/>
        <v>0</v>
      </c>
      <c r="N48" s="44"/>
      <c r="O48" s="44"/>
      <c r="P48" s="43"/>
    </row>
    <row r="49" spans="1:32" ht="27.75" customHeight="1" x14ac:dyDescent="0.2">
      <c r="A49" s="29" t="s">
        <v>175</v>
      </c>
      <c r="B49" s="189"/>
      <c r="C49" s="143" t="s">
        <v>168</v>
      </c>
      <c r="D49" s="150"/>
      <c r="E49" s="150"/>
      <c r="F49" s="150"/>
      <c r="G49" s="150"/>
      <c r="H49" s="150"/>
      <c r="I49" s="150"/>
      <c r="J49" s="150"/>
      <c r="K49" s="123">
        <f t="shared" si="12"/>
        <v>0</v>
      </c>
      <c r="N49" s="44"/>
      <c r="O49" s="44"/>
      <c r="P49" s="43"/>
    </row>
    <row r="50" spans="1:32" ht="27.75" customHeight="1" x14ac:dyDescent="0.2">
      <c r="A50" s="29" t="s">
        <v>176</v>
      </c>
      <c r="B50" s="190"/>
      <c r="C50" s="143" t="s">
        <v>169</v>
      </c>
      <c r="D50" s="150"/>
      <c r="E50" s="150"/>
      <c r="F50" s="150"/>
      <c r="G50" s="150"/>
      <c r="H50" s="150"/>
      <c r="I50" s="150"/>
      <c r="J50" s="150"/>
      <c r="K50" s="123">
        <f t="shared" si="12"/>
        <v>0</v>
      </c>
      <c r="N50" s="44"/>
      <c r="O50" s="44"/>
      <c r="P50" s="43"/>
    </row>
    <row r="51" spans="1:32" ht="27.75" customHeight="1" x14ac:dyDescent="0.2">
      <c r="A51" s="29" t="s">
        <v>29</v>
      </c>
      <c r="B51" s="188" t="s">
        <v>57</v>
      </c>
      <c r="C51" s="62" t="s">
        <v>61</v>
      </c>
      <c r="D51" s="150"/>
      <c r="E51" s="150"/>
      <c r="F51" s="150"/>
      <c r="G51" s="150"/>
      <c r="H51" s="150"/>
      <c r="I51" s="150"/>
      <c r="J51" s="150"/>
      <c r="K51" s="123">
        <f t="shared" si="12"/>
        <v>0</v>
      </c>
      <c r="N51" s="184"/>
      <c r="O51" s="42"/>
      <c r="P51" s="43"/>
    </row>
    <row r="52" spans="1:32" ht="27.75" customHeight="1" x14ac:dyDescent="0.2">
      <c r="A52" s="29" t="s">
        <v>30</v>
      </c>
      <c r="B52" s="189"/>
      <c r="C52" s="62" t="s">
        <v>62</v>
      </c>
      <c r="D52" s="150"/>
      <c r="E52" s="150"/>
      <c r="F52" s="150"/>
      <c r="G52" s="150"/>
      <c r="H52" s="150"/>
      <c r="I52" s="150"/>
      <c r="J52" s="150"/>
      <c r="K52" s="123">
        <f t="shared" si="12"/>
        <v>0</v>
      </c>
      <c r="N52" s="184"/>
      <c r="O52" s="42"/>
      <c r="P52" s="43"/>
    </row>
    <row r="53" spans="1:32" ht="27.75" customHeight="1" x14ac:dyDescent="0.2">
      <c r="A53" s="29" t="s">
        <v>31</v>
      </c>
      <c r="B53" s="190"/>
      <c r="C53" s="62" t="s">
        <v>63</v>
      </c>
      <c r="D53" s="150"/>
      <c r="E53" s="150"/>
      <c r="F53" s="150"/>
      <c r="G53" s="150"/>
      <c r="H53" s="150"/>
      <c r="I53" s="150"/>
      <c r="J53" s="150"/>
      <c r="K53" s="123">
        <f>SUM(D53:J53)</f>
        <v>0</v>
      </c>
      <c r="N53" s="184"/>
      <c r="O53" s="42"/>
      <c r="P53" s="43"/>
    </row>
    <row r="54" spans="1:32" ht="27.75" customHeight="1" x14ac:dyDescent="0.2">
      <c r="A54" s="29" t="s">
        <v>32</v>
      </c>
      <c r="B54" s="186" t="s">
        <v>106</v>
      </c>
      <c r="C54" s="186"/>
      <c r="D54" s="151"/>
      <c r="E54" s="151"/>
      <c r="F54" s="151"/>
      <c r="G54" s="151"/>
      <c r="H54" s="151"/>
      <c r="I54" s="151"/>
      <c r="J54" s="151"/>
      <c r="K54" s="128">
        <f t="shared" si="12"/>
        <v>0</v>
      </c>
      <c r="P54" s="43"/>
    </row>
    <row r="55" spans="1:32" s="34" customFormat="1" ht="13.5" customHeight="1" x14ac:dyDescent="0.2">
      <c r="A55" s="38"/>
      <c r="B55" s="38"/>
      <c r="C55" s="38"/>
      <c r="D55" s="65" t="str">
        <f>IF(D91="E1","E1"," ")</f>
        <v xml:space="preserve"> </v>
      </c>
      <c r="E55" s="65" t="str">
        <f t="shared" ref="E55:J55" si="13">IF(E91="E1","E1"," ")</f>
        <v xml:space="preserve"> </v>
      </c>
      <c r="F55" s="65" t="str">
        <f t="shared" si="13"/>
        <v xml:space="preserve"> </v>
      </c>
      <c r="G55" s="65" t="str">
        <f t="shared" si="13"/>
        <v xml:space="preserve"> </v>
      </c>
      <c r="H55" s="65" t="str">
        <f t="shared" si="13"/>
        <v xml:space="preserve"> </v>
      </c>
      <c r="I55" s="65" t="str">
        <f t="shared" si="13"/>
        <v xml:space="preserve"> </v>
      </c>
      <c r="J55" s="65" t="str">
        <f t="shared" si="13"/>
        <v xml:space="preserve"> </v>
      </c>
      <c r="K55" s="54"/>
      <c r="L55" s="38"/>
      <c r="M55" s="38"/>
      <c r="N55" s="38"/>
      <c r="O55" s="38"/>
      <c r="P55" s="30"/>
      <c r="Q55" s="1"/>
      <c r="R55" s="4"/>
      <c r="S55" s="4"/>
      <c r="T55" s="4"/>
      <c r="U55" s="4"/>
      <c r="V55" s="4"/>
      <c r="W55" s="4"/>
      <c r="X55" s="4"/>
      <c r="Y55" s="4"/>
      <c r="Z55" s="26"/>
      <c r="AA55" s="4"/>
      <c r="AB55" s="7"/>
      <c r="AC55" s="7"/>
      <c r="AD55" s="7"/>
      <c r="AE55" s="7"/>
      <c r="AF55" s="7"/>
    </row>
    <row r="56" spans="1:32" s="34" customFormat="1" ht="13.5" customHeight="1" x14ac:dyDescent="0.2">
      <c r="A56" s="38"/>
      <c r="B56" s="38"/>
      <c r="C56" s="38"/>
      <c r="D56" s="69" t="str">
        <f>IF(D94="E2","E2"," ")</f>
        <v xml:space="preserve"> </v>
      </c>
      <c r="E56" s="69" t="str">
        <f t="shared" ref="E56:J56" si="14">IF(E94="E2","E2"," ")</f>
        <v xml:space="preserve"> </v>
      </c>
      <c r="F56" s="69" t="str">
        <f t="shared" si="14"/>
        <v xml:space="preserve"> </v>
      </c>
      <c r="G56" s="69" t="str">
        <f t="shared" si="14"/>
        <v xml:space="preserve"> </v>
      </c>
      <c r="H56" s="69" t="str">
        <f t="shared" si="14"/>
        <v xml:space="preserve"> </v>
      </c>
      <c r="I56" s="69" t="str">
        <f t="shared" si="14"/>
        <v xml:space="preserve"> </v>
      </c>
      <c r="J56" s="69" t="str">
        <f t="shared" si="14"/>
        <v xml:space="preserve"> </v>
      </c>
      <c r="K56" s="42"/>
      <c r="L56" s="38"/>
      <c r="M56" s="38"/>
      <c r="N56" s="38"/>
      <c r="O56" s="38"/>
      <c r="P56" s="38"/>
      <c r="Q56" s="4"/>
      <c r="R56" s="4"/>
      <c r="S56" s="4"/>
      <c r="T56" s="4"/>
      <c r="U56" s="4"/>
      <c r="V56" s="4"/>
      <c r="W56" s="4"/>
      <c r="X56" s="4"/>
      <c r="Y56" s="4"/>
      <c r="Z56" s="26"/>
      <c r="AA56" s="4"/>
      <c r="AB56" s="7"/>
      <c r="AC56" s="7"/>
      <c r="AD56" s="7"/>
      <c r="AE56" s="7"/>
      <c r="AF56" s="7"/>
    </row>
    <row r="57" spans="1:32" s="34" customFormat="1" ht="13.5" customHeight="1" x14ac:dyDescent="0.2">
      <c r="A57" s="38"/>
      <c r="B57" s="38"/>
      <c r="C57" s="38"/>
      <c r="D57" s="65" t="str">
        <f>IF(AND(SUM(D42:D53)&gt;0,OR(ISBLANK(D54),D54=0)),"E3","")</f>
        <v/>
      </c>
      <c r="E57" s="65" t="str">
        <f t="shared" ref="E57:J57" si="15">IF(AND(SUM(E42:E53)&gt;0,OR(ISBLANK(E54),E54=0)),"E3","")</f>
        <v/>
      </c>
      <c r="F57" s="65" t="str">
        <f>IF(AND(SUM(F42:F53)&gt;0,OR(ISBLANK(F54),F54=0)),"E3","")</f>
        <v/>
      </c>
      <c r="G57" s="65" t="str">
        <f t="shared" si="15"/>
        <v/>
      </c>
      <c r="H57" s="65" t="str">
        <f t="shared" si="15"/>
        <v/>
      </c>
      <c r="I57" s="65" t="str">
        <f t="shared" si="15"/>
        <v/>
      </c>
      <c r="J57" s="65" t="str">
        <f t="shared" si="15"/>
        <v/>
      </c>
      <c r="K57" s="46"/>
      <c r="L57" s="38"/>
      <c r="M57" s="38"/>
      <c r="N57" s="38"/>
      <c r="O57" s="38"/>
      <c r="P57" s="38"/>
      <c r="Q57" s="4"/>
      <c r="R57" s="4"/>
      <c r="S57" s="4"/>
      <c r="T57" s="4"/>
      <c r="U57" s="4"/>
      <c r="V57" s="4"/>
      <c r="W57" s="4"/>
      <c r="X57" s="4"/>
      <c r="Y57" s="4"/>
      <c r="Z57" s="26"/>
      <c r="AA57" s="4"/>
      <c r="AB57" s="7"/>
      <c r="AC57" s="7"/>
      <c r="AD57" s="7"/>
      <c r="AE57" s="7"/>
      <c r="AF57" s="7"/>
    </row>
    <row r="58" spans="1:32" s="34" customFormat="1" ht="13.5" customHeight="1" x14ac:dyDescent="0.2">
      <c r="A58" s="38"/>
      <c r="B58" s="38"/>
      <c r="C58" s="38"/>
      <c r="D58" s="65" t="str">
        <f>IF(SUM(D42:D53)=0,IF(D54=0,"","E4"),"")</f>
        <v/>
      </c>
      <c r="E58" s="65" t="str">
        <f t="shared" ref="E58:J58" si="16">IF(SUM(E42:E53)=0,IF(E54=0,"","E4"),"")</f>
        <v/>
      </c>
      <c r="F58" s="65" t="str">
        <f t="shared" si="16"/>
        <v/>
      </c>
      <c r="G58" s="65" t="str">
        <f t="shared" si="16"/>
        <v/>
      </c>
      <c r="H58" s="65" t="str">
        <f t="shared" si="16"/>
        <v/>
      </c>
      <c r="I58" s="65" t="str">
        <f t="shared" si="16"/>
        <v/>
      </c>
      <c r="J58" s="65" t="str">
        <f t="shared" si="16"/>
        <v/>
      </c>
      <c r="K58" s="46"/>
      <c r="L58" s="38"/>
      <c r="M58" s="38"/>
      <c r="N58" s="38"/>
      <c r="O58" s="38"/>
      <c r="P58" s="38"/>
      <c r="Q58" s="4"/>
      <c r="R58" s="4"/>
      <c r="S58" s="4"/>
      <c r="T58" s="4"/>
      <c r="U58" s="4"/>
      <c r="V58" s="4"/>
      <c r="W58" s="4"/>
      <c r="X58" s="4"/>
      <c r="Y58" s="4"/>
      <c r="Z58" s="26"/>
      <c r="AA58" s="4"/>
      <c r="AB58" s="7"/>
      <c r="AC58" s="7"/>
      <c r="AD58" s="7"/>
      <c r="AE58" s="7"/>
      <c r="AF58" s="7"/>
    </row>
    <row r="59" spans="1:32" s="34" customFormat="1" ht="13.5" customHeight="1" x14ac:dyDescent="0.2">
      <c r="A59" s="38"/>
      <c r="B59" s="38"/>
      <c r="C59" s="38"/>
      <c r="D59" s="78" t="str">
        <f>IF(COUNTIF(D41:D54,"&lt;0")=0,IF(COUNTIF(D41:D54,"*")=0,"","E5"),"E5")</f>
        <v/>
      </c>
      <c r="E59" s="78" t="str">
        <f t="shared" ref="E59:J59" si="17">IF(COUNTIF(E41:E54,"&lt;0")=0,IF(COUNTIF(E41:E54,"*")=0,"","E5"),"E5")</f>
        <v/>
      </c>
      <c r="F59" s="78" t="str">
        <f t="shared" si="17"/>
        <v/>
      </c>
      <c r="G59" s="78" t="str">
        <f t="shared" si="17"/>
        <v/>
      </c>
      <c r="H59" s="78" t="str">
        <f t="shared" si="17"/>
        <v/>
      </c>
      <c r="I59" s="78" t="str">
        <f t="shared" si="17"/>
        <v/>
      </c>
      <c r="J59" s="66" t="str">
        <f t="shared" si="17"/>
        <v/>
      </c>
      <c r="K59" s="46"/>
      <c r="L59" s="38"/>
      <c r="M59" s="38"/>
      <c r="N59" s="38"/>
      <c r="O59" s="38"/>
      <c r="P59" s="38"/>
      <c r="Q59" s="4"/>
      <c r="R59" s="4"/>
      <c r="S59" s="4"/>
      <c r="T59" s="4"/>
      <c r="U59" s="4"/>
      <c r="V59" s="4"/>
      <c r="W59" s="4"/>
      <c r="X59" s="4"/>
      <c r="Y59" s="4"/>
      <c r="Z59" s="26"/>
      <c r="AA59" s="4"/>
      <c r="AB59" s="7"/>
      <c r="AC59" s="7"/>
      <c r="AD59" s="7"/>
      <c r="AE59" s="7"/>
      <c r="AF59" s="7"/>
    </row>
    <row r="60" spans="1:32" s="34" customFormat="1" ht="13.5" customHeight="1" x14ac:dyDescent="0.2">
      <c r="A60" s="38"/>
      <c r="C60" s="38"/>
      <c r="D60" s="139" t="str">
        <f>IF(D$42=(SUM(D$51:D$53)-SUM(D$46:D$47))," ", "E6")</f>
        <v xml:space="preserve"> </v>
      </c>
      <c r="E60" s="139" t="str">
        <f t="shared" ref="E60:J60" si="18">IF(E$42=(SUM(E$51:E$53)-SUM(E$46:E$47))," ", "E6")</f>
        <v xml:space="preserve"> </v>
      </c>
      <c r="F60" s="139" t="str">
        <f t="shared" si="18"/>
        <v xml:space="preserve"> </v>
      </c>
      <c r="G60" s="139" t="str">
        <f t="shared" si="18"/>
        <v xml:space="preserve"> </v>
      </c>
      <c r="H60" s="139" t="str">
        <f t="shared" si="18"/>
        <v xml:space="preserve"> </v>
      </c>
      <c r="I60" s="139" t="str">
        <f t="shared" si="18"/>
        <v xml:space="preserve"> </v>
      </c>
      <c r="J60" s="139" t="str">
        <f t="shared" si="18"/>
        <v xml:space="preserve"> </v>
      </c>
      <c r="K60" s="53" t="s">
        <v>87</v>
      </c>
      <c r="L60" s="38"/>
      <c r="M60" s="38"/>
      <c r="N60" s="38"/>
      <c r="O60" s="38"/>
      <c r="P60" s="38"/>
      <c r="Q60" s="4"/>
      <c r="R60" s="4"/>
      <c r="S60" s="4"/>
      <c r="T60" s="4"/>
      <c r="U60" s="4"/>
      <c r="V60" s="4"/>
      <c r="W60" s="4"/>
      <c r="X60" s="4"/>
      <c r="Y60" s="4"/>
      <c r="Z60" s="26"/>
      <c r="AA60" s="4"/>
      <c r="AB60" s="7"/>
      <c r="AC60" s="7"/>
      <c r="AD60" s="7"/>
      <c r="AE60" s="7"/>
      <c r="AF60" s="7"/>
    </row>
    <row r="61" spans="1:32" s="34" customFormat="1" ht="13.5" customHeight="1" x14ac:dyDescent="0.2">
      <c r="A61" s="38"/>
      <c r="B61" s="38"/>
      <c r="C61" s="38"/>
      <c r="D61" s="68" t="str">
        <f t="shared" ref="D61:J61" si="19">IF(AND(ISNUMBER(D42),OR(ISBLANK(D43),ISBLANK(D44),ISBLANK(D45),ISBLANK(D48),ISBLANK(D49),ISBLANK(D50))),"E7"," ")</f>
        <v xml:space="preserve"> </v>
      </c>
      <c r="E61" s="68" t="str">
        <f t="shared" si="19"/>
        <v xml:space="preserve"> </v>
      </c>
      <c r="F61" s="68" t="str">
        <f t="shared" si="19"/>
        <v xml:space="preserve"> </v>
      </c>
      <c r="G61" s="68" t="str">
        <f t="shared" si="19"/>
        <v xml:space="preserve"> </v>
      </c>
      <c r="H61" s="68" t="str">
        <f t="shared" si="19"/>
        <v xml:space="preserve"> </v>
      </c>
      <c r="I61" s="68" t="str">
        <f t="shared" si="19"/>
        <v xml:space="preserve"> </v>
      </c>
      <c r="J61" s="68" t="str">
        <f t="shared" si="19"/>
        <v xml:space="preserve"> </v>
      </c>
      <c r="K61" s="46"/>
      <c r="L61" s="38"/>
      <c r="M61" s="38"/>
      <c r="N61" s="38"/>
      <c r="O61" s="38"/>
      <c r="P61" s="38"/>
      <c r="Q61" s="4"/>
      <c r="R61" s="4"/>
      <c r="S61" s="4"/>
      <c r="T61" s="4"/>
      <c r="U61" s="4"/>
      <c r="V61" s="4"/>
      <c r="W61" s="4"/>
      <c r="X61" s="4"/>
      <c r="Y61" s="4"/>
      <c r="Z61" s="26"/>
      <c r="AA61" s="4"/>
      <c r="AB61" s="7"/>
      <c r="AC61" s="7"/>
      <c r="AD61" s="7"/>
      <c r="AE61" s="7"/>
      <c r="AF61" s="7"/>
    </row>
    <row r="62" spans="1:32" s="34" customFormat="1" ht="13.5" customHeight="1" x14ac:dyDescent="0.2">
      <c r="A62" s="38"/>
      <c r="B62" s="38"/>
      <c r="C62" s="38"/>
      <c r="D62" s="68" t="str">
        <f t="shared" ref="D62:J62" si="20">IF(D61="E7","",IF(AND(SUM(D43:D45)=D42,SUM(D48:D50)=D47),"","E8"))</f>
        <v/>
      </c>
      <c r="E62" s="68" t="str">
        <f t="shared" si="20"/>
        <v/>
      </c>
      <c r="F62" s="68" t="str">
        <f>IF(F61="E7","",IF(AND(SUM(F43:F45)=F42,SUM(F48:F50)=F47),"","E8"))</f>
        <v/>
      </c>
      <c r="G62" s="68" t="str">
        <f>IF(G61="E7","",IF(AND(SUM(G43:G45)=G42,SUM(G48:G50)=G47),"","E8"))</f>
        <v/>
      </c>
      <c r="H62" s="68" t="str">
        <f t="shared" si="20"/>
        <v/>
      </c>
      <c r="I62" s="68" t="str">
        <f t="shared" si="20"/>
        <v/>
      </c>
      <c r="J62" s="68" t="str">
        <f t="shared" si="20"/>
        <v/>
      </c>
      <c r="K62" s="46"/>
      <c r="L62" s="38"/>
      <c r="M62" s="38"/>
      <c r="N62" s="38"/>
      <c r="O62" s="38"/>
      <c r="P62" s="38"/>
      <c r="Q62" s="4"/>
      <c r="R62" s="4"/>
      <c r="S62" s="4"/>
      <c r="T62" s="4"/>
      <c r="U62" s="4"/>
      <c r="V62" s="4"/>
      <c r="W62" s="4"/>
      <c r="X62" s="4"/>
      <c r="Y62" s="4"/>
      <c r="Z62" s="26"/>
      <c r="AA62" s="4"/>
      <c r="AB62" s="7"/>
      <c r="AC62" s="7"/>
      <c r="AD62" s="7"/>
      <c r="AE62" s="7"/>
      <c r="AF62" s="7"/>
    </row>
    <row r="63" spans="1:32" ht="27.75" customHeight="1" x14ac:dyDescent="0.2">
      <c r="B63" s="171" t="str">
        <f>CONCATENATE("Secured lending"," (£",TEXT(K64,"0.0"),"mn)")</f>
        <v>Secured lending (£0.0mn)</v>
      </c>
      <c r="C63" s="172"/>
      <c r="D63" s="60" t="s">
        <v>7</v>
      </c>
      <c r="E63" s="60" t="s">
        <v>51</v>
      </c>
      <c r="F63" s="60" t="s">
        <v>52</v>
      </c>
      <c r="G63" s="60" t="s">
        <v>50</v>
      </c>
      <c r="H63" s="60" t="s">
        <v>49</v>
      </c>
      <c r="I63" s="60" t="s">
        <v>53</v>
      </c>
      <c r="J63" s="60" t="s">
        <v>54</v>
      </c>
      <c r="K63" s="61" t="s">
        <v>13</v>
      </c>
      <c r="P63" s="38"/>
      <c r="Q63" s="4"/>
    </row>
    <row r="64" spans="1:32" ht="27.75" customHeight="1" x14ac:dyDescent="0.2">
      <c r="A64" s="29">
        <v>4</v>
      </c>
      <c r="B64" s="192" t="s">
        <v>13</v>
      </c>
      <c r="C64" s="193"/>
      <c r="D64" s="123">
        <f t="shared" ref="D64:K64" si="21">SUM(D66,D70:D71)</f>
        <v>0</v>
      </c>
      <c r="E64" s="123">
        <f t="shared" si="21"/>
        <v>0</v>
      </c>
      <c r="F64" s="123">
        <f t="shared" si="21"/>
        <v>0</v>
      </c>
      <c r="G64" s="123">
        <f t="shared" si="21"/>
        <v>0</v>
      </c>
      <c r="H64" s="123">
        <f t="shared" si="21"/>
        <v>0</v>
      </c>
      <c r="I64" s="123">
        <f t="shared" si="21"/>
        <v>0</v>
      </c>
      <c r="J64" s="123">
        <f t="shared" si="21"/>
        <v>0</v>
      </c>
      <c r="K64" s="124">
        <f t="shared" si="21"/>
        <v>0</v>
      </c>
      <c r="N64" s="44"/>
      <c r="O64" s="44"/>
    </row>
    <row r="65" spans="1:26" ht="27.75" customHeight="1" x14ac:dyDescent="0.2">
      <c r="A65" s="29" t="s">
        <v>33</v>
      </c>
      <c r="B65" s="194" t="s">
        <v>113</v>
      </c>
      <c r="C65" s="195"/>
      <c r="D65" s="150"/>
      <c r="E65" s="150"/>
      <c r="F65" s="150"/>
      <c r="G65" s="150"/>
      <c r="H65" s="150"/>
      <c r="I65" s="150"/>
      <c r="J65" s="150"/>
      <c r="K65" s="123">
        <f>SUM(D65:J65)</f>
        <v>0</v>
      </c>
      <c r="N65" s="44"/>
      <c r="O65" s="44"/>
    </row>
    <row r="66" spans="1:26" ht="27.75" customHeight="1" x14ac:dyDescent="0.2">
      <c r="A66" s="29" t="s">
        <v>34</v>
      </c>
      <c r="B66" s="188" t="s">
        <v>56</v>
      </c>
      <c r="C66" s="62" t="s">
        <v>58</v>
      </c>
      <c r="D66" s="150"/>
      <c r="E66" s="150"/>
      <c r="F66" s="150"/>
      <c r="G66" s="150"/>
      <c r="H66" s="150"/>
      <c r="I66" s="150"/>
      <c r="J66" s="150"/>
      <c r="K66" s="123">
        <f t="shared" ref="K66:K77" si="22">SUM(D66:J66)</f>
        <v>0</v>
      </c>
      <c r="N66" s="44"/>
      <c r="O66" s="44"/>
    </row>
    <row r="67" spans="1:26" ht="27.75" customHeight="1" x14ac:dyDescent="0.2">
      <c r="A67" s="29" t="s">
        <v>177</v>
      </c>
      <c r="B67" s="189"/>
      <c r="C67" s="143" t="s">
        <v>167</v>
      </c>
      <c r="D67" s="144"/>
      <c r="E67" s="145"/>
      <c r="F67" s="146"/>
      <c r="G67" s="146"/>
      <c r="H67" s="146"/>
      <c r="I67" s="146"/>
      <c r="J67" s="146"/>
      <c r="K67" s="123">
        <f t="shared" si="22"/>
        <v>0</v>
      </c>
      <c r="N67" s="44"/>
      <c r="O67" s="44"/>
      <c r="P67" s="43"/>
    </row>
    <row r="68" spans="1:26" ht="27.75" customHeight="1" x14ac:dyDescent="0.2">
      <c r="A68" s="29" t="s">
        <v>178</v>
      </c>
      <c r="B68" s="189"/>
      <c r="C68" s="143" t="s">
        <v>168</v>
      </c>
      <c r="D68" s="144"/>
      <c r="E68" s="145"/>
      <c r="F68" s="146"/>
      <c r="G68" s="146"/>
      <c r="H68" s="146"/>
      <c r="I68" s="146"/>
      <c r="J68" s="146"/>
      <c r="K68" s="123">
        <f t="shared" si="22"/>
        <v>0</v>
      </c>
      <c r="N68" s="44"/>
      <c r="O68" s="44"/>
      <c r="P68" s="43"/>
    </row>
    <row r="69" spans="1:26" ht="27.75" customHeight="1" x14ac:dyDescent="0.2">
      <c r="A69" s="29" t="s">
        <v>179</v>
      </c>
      <c r="B69" s="189"/>
      <c r="C69" s="143" t="s">
        <v>169</v>
      </c>
      <c r="D69" s="144"/>
      <c r="E69" s="145"/>
      <c r="F69" s="146"/>
      <c r="G69" s="146"/>
      <c r="H69" s="146"/>
      <c r="I69" s="146"/>
      <c r="J69" s="146"/>
      <c r="K69" s="123">
        <f t="shared" si="22"/>
        <v>0</v>
      </c>
      <c r="N69" s="44"/>
      <c r="O69" s="44"/>
      <c r="P69" s="43"/>
    </row>
    <row r="70" spans="1:26" ht="27.75" customHeight="1" x14ac:dyDescent="0.2">
      <c r="A70" s="29" t="s">
        <v>35</v>
      </c>
      <c r="B70" s="189"/>
      <c r="C70" s="62" t="s">
        <v>59</v>
      </c>
      <c r="D70" s="150"/>
      <c r="E70" s="150"/>
      <c r="F70" s="150"/>
      <c r="G70" s="150"/>
      <c r="H70" s="150"/>
      <c r="I70" s="150"/>
      <c r="J70" s="150"/>
      <c r="K70" s="123">
        <f t="shared" si="22"/>
        <v>0</v>
      </c>
      <c r="N70" s="44"/>
      <c r="O70" s="44"/>
      <c r="P70" s="43"/>
    </row>
    <row r="71" spans="1:26" ht="27.75" customHeight="1" x14ac:dyDescent="0.2">
      <c r="A71" s="29" t="s">
        <v>36</v>
      </c>
      <c r="B71" s="189"/>
      <c r="C71" s="62" t="s">
        <v>60</v>
      </c>
      <c r="D71" s="150"/>
      <c r="E71" s="150"/>
      <c r="F71" s="150"/>
      <c r="G71" s="150"/>
      <c r="H71" s="150"/>
      <c r="I71" s="150"/>
      <c r="J71" s="150"/>
      <c r="K71" s="123">
        <f t="shared" si="22"/>
        <v>0</v>
      </c>
      <c r="N71" s="44"/>
      <c r="O71" s="44"/>
      <c r="P71" s="43"/>
    </row>
    <row r="72" spans="1:26" ht="27.75" customHeight="1" x14ac:dyDescent="0.2">
      <c r="A72" s="29" t="s">
        <v>180</v>
      </c>
      <c r="B72" s="189"/>
      <c r="C72" s="143" t="s">
        <v>167</v>
      </c>
      <c r="D72" s="144"/>
      <c r="E72" s="146"/>
      <c r="F72" s="146"/>
      <c r="G72" s="150"/>
      <c r="H72" s="146"/>
      <c r="I72" s="146"/>
      <c r="J72" s="146"/>
      <c r="K72" s="123">
        <f t="shared" si="22"/>
        <v>0</v>
      </c>
      <c r="N72" s="44"/>
      <c r="O72" s="44"/>
      <c r="P72" s="43"/>
    </row>
    <row r="73" spans="1:26" ht="27.75" customHeight="1" x14ac:dyDescent="0.2">
      <c r="A73" s="29" t="s">
        <v>181</v>
      </c>
      <c r="B73" s="189"/>
      <c r="C73" s="143" t="s">
        <v>168</v>
      </c>
      <c r="D73" s="144"/>
      <c r="E73" s="146"/>
      <c r="F73" s="146"/>
      <c r="G73" s="146"/>
      <c r="H73" s="146"/>
      <c r="I73" s="146"/>
      <c r="J73" s="146"/>
      <c r="K73" s="123">
        <f t="shared" si="22"/>
        <v>0</v>
      </c>
      <c r="N73" s="44"/>
      <c r="O73" s="44"/>
      <c r="P73" s="43"/>
    </row>
    <row r="74" spans="1:26" ht="27.75" customHeight="1" x14ac:dyDescent="0.2">
      <c r="A74" s="29" t="s">
        <v>182</v>
      </c>
      <c r="B74" s="190"/>
      <c r="C74" s="143" t="s">
        <v>169</v>
      </c>
      <c r="D74" s="144"/>
      <c r="E74" s="146"/>
      <c r="F74" s="146"/>
      <c r="G74" s="146"/>
      <c r="H74" s="146"/>
      <c r="I74" s="146"/>
      <c r="J74" s="146"/>
      <c r="K74" s="123">
        <f t="shared" si="22"/>
        <v>0</v>
      </c>
      <c r="N74" s="44"/>
      <c r="O74" s="44"/>
      <c r="P74" s="43"/>
    </row>
    <row r="75" spans="1:26" ht="27.75" customHeight="1" x14ac:dyDescent="0.2">
      <c r="A75" s="29" t="s">
        <v>37</v>
      </c>
      <c r="B75" s="188" t="s">
        <v>57</v>
      </c>
      <c r="C75" s="62" t="s">
        <v>61</v>
      </c>
      <c r="D75" s="150"/>
      <c r="E75" s="150"/>
      <c r="F75" s="150"/>
      <c r="G75" s="150"/>
      <c r="H75" s="150"/>
      <c r="I75" s="150"/>
      <c r="J75" s="150"/>
      <c r="K75" s="123">
        <f t="shared" si="22"/>
        <v>0</v>
      </c>
      <c r="N75" s="184"/>
      <c r="O75" s="42"/>
      <c r="P75" s="43"/>
    </row>
    <row r="76" spans="1:26" ht="27.75" customHeight="1" x14ac:dyDescent="0.2">
      <c r="A76" s="29" t="s">
        <v>38</v>
      </c>
      <c r="B76" s="189"/>
      <c r="C76" s="62" t="s">
        <v>62</v>
      </c>
      <c r="D76" s="150"/>
      <c r="E76" s="150"/>
      <c r="F76" s="150"/>
      <c r="G76" s="150"/>
      <c r="H76" s="150"/>
      <c r="I76" s="150"/>
      <c r="J76" s="150"/>
      <c r="K76" s="123">
        <f t="shared" si="22"/>
        <v>0</v>
      </c>
      <c r="N76" s="184"/>
      <c r="O76" s="42"/>
      <c r="P76" s="43"/>
    </row>
    <row r="77" spans="1:26" ht="27.75" customHeight="1" x14ac:dyDescent="0.2">
      <c r="A77" s="29" t="s">
        <v>39</v>
      </c>
      <c r="B77" s="190"/>
      <c r="C77" s="62" t="s">
        <v>63</v>
      </c>
      <c r="D77" s="150"/>
      <c r="E77" s="150"/>
      <c r="F77" s="150"/>
      <c r="G77" s="150"/>
      <c r="H77" s="150"/>
      <c r="I77" s="150"/>
      <c r="J77" s="150"/>
      <c r="K77" s="123">
        <f t="shared" si="22"/>
        <v>0</v>
      </c>
      <c r="N77" s="184"/>
      <c r="O77" s="42"/>
      <c r="P77" s="43"/>
    </row>
    <row r="78" spans="1:26" ht="27.75" customHeight="1" x14ac:dyDescent="0.2">
      <c r="A78" s="29" t="s">
        <v>40</v>
      </c>
      <c r="B78" s="186" t="s">
        <v>106</v>
      </c>
      <c r="C78" s="186"/>
      <c r="D78" s="151"/>
      <c r="E78" s="151"/>
      <c r="F78" s="151"/>
      <c r="G78" s="151"/>
      <c r="H78" s="151"/>
      <c r="I78" s="151"/>
      <c r="J78" s="151"/>
      <c r="K78" s="128">
        <f>SUM(D78:J78)</f>
        <v>0</v>
      </c>
      <c r="P78" s="43"/>
    </row>
    <row r="79" spans="1:26" ht="13.5" customHeight="1" x14ac:dyDescent="0.2">
      <c r="D79" s="139" t="str">
        <f>IF(D95="E2","E2"," ")</f>
        <v xml:space="preserve"> </v>
      </c>
      <c r="E79" s="139" t="str">
        <f t="shared" ref="E79:J79" si="23">IF(E95="E2","E2"," ")</f>
        <v xml:space="preserve"> </v>
      </c>
      <c r="F79" s="139" t="str">
        <f t="shared" si="23"/>
        <v xml:space="preserve"> </v>
      </c>
      <c r="G79" s="139" t="str">
        <f t="shared" si="23"/>
        <v xml:space="preserve"> </v>
      </c>
      <c r="H79" s="139" t="str">
        <f t="shared" si="23"/>
        <v xml:space="preserve"> </v>
      </c>
      <c r="I79" s="139" t="str">
        <f t="shared" si="23"/>
        <v xml:space="preserve"> </v>
      </c>
      <c r="J79" s="139" t="str">
        <f t="shared" si="23"/>
        <v xml:space="preserve"> </v>
      </c>
      <c r="K79" s="42"/>
      <c r="Z79" s="26"/>
    </row>
    <row r="80" spans="1:26" ht="13.5" customHeight="1" x14ac:dyDescent="0.2">
      <c r="D80" s="68" t="str">
        <f t="shared" ref="D80:J80" si="24">IF(AND(SUM(D66:D77)&gt;0,OR(ISBLANK(D78),D78=0)),"E3","")</f>
        <v/>
      </c>
      <c r="E80" s="68" t="str">
        <f t="shared" si="24"/>
        <v/>
      </c>
      <c r="F80" s="68" t="str">
        <f t="shared" si="24"/>
        <v/>
      </c>
      <c r="G80" s="68" t="str">
        <f t="shared" si="24"/>
        <v/>
      </c>
      <c r="H80" s="68" t="str">
        <f t="shared" si="24"/>
        <v/>
      </c>
      <c r="I80" s="68" t="str">
        <f t="shared" si="24"/>
        <v/>
      </c>
      <c r="J80" s="68" t="str">
        <f t="shared" si="24"/>
        <v/>
      </c>
      <c r="K80" s="43"/>
      <c r="Z80" s="26"/>
    </row>
    <row r="81" spans="1:32" ht="13.5" customHeight="1" x14ac:dyDescent="0.2">
      <c r="D81" s="68" t="str">
        <f>IF(SUM(D66:D77)=0,IF(D78=0,"","E4"),"")</f>
        <v/>
      </c>
      <c r="E81" s="68" t="str">
        <f t="shared" ref="E81:J81" si="25">IF(SUM(E66:E77)=0,IF(E78=0,"","E4"),"")</f>
        <v/>
      </c>
      <c r="F81" s="68" t="str">
        <f t="shared" si="25"/>
        <v/>
      </c>
      <c r="G81" s="68" t="str">
        <f t="shared" si="25"/>
        <v/>
      </c>
      <c r="H81" s="68" t="str">
        <f t="shared" si="25"/>
        <v/>
      </c>
      <c r="I81" s="68" t="str">
        <f t="shared" si="25"/>
        <v/>
      </c>
      <c r="J81" s="68" t="str">
        <f t="shared" si="25"/>
        <v/>
      </c>
      <c r="K81" s="43"/>
      <c r="Z81" s="26"/>
    </row>
    <row r="82" spans="1:32" ht="13.5" customHeight="1" x14ac:dyDescent="0.2">
      <c r="D82" s="140" t="str">
        <f t="shared" ref="D82:J82" si="26">IF(COUNTIF(D65:D78,"&lt;0")=0,IF(COUNTIF(D65:D78,"*")=0,"","E5"),"E5")</f>
        <v/>
      </c>
      <c r="E82" s="141" t="str">
        <f t="shared" si="26"/>
        <v/>
      </c>
      <c r="F82" s="140" t="str">
        <f t="shared" si="26"/>
        <v/>
      </c>
      <c r="G82" s="140" t="str">
        <f t="shared" si="26"/>
        <v/>
      </c>
      <c r="H82" s="140" t="str">
        <f t="shared" si="26"/>
        <v/>
      </c>
      <c r="I82" s="140" t="str">
        <f t="shared" si="26"/>
        <v/>
      </c>
      <c r="J82" s="142" t="str">
        <f t="shared" si="26"/>
        <v/>
      </c>
      <c r="K82" s="43"/>
      <c r="Z82" s="26"/>
    </row>
    <row r="83" spans="1:32" ht="13.5" customHeight="1" x14ac:dyDescent="0.2">
      <c r="D83" s="43" t="str">
        <f>IF(D$66=(SUM(D$75:D$77)-SUM(D$70:D$71))," ", "E6")</f>
        <v xml:space="preserve"> </v>
      </c>
      <c r="E83" s="43" t="str">
        <f t="shared" ref="E83:J83" si="27">IF(E$66=(SUM(E$75:E$77)-SUM(E$70:E$71))," ", "E6")</f>
        <v xml:space="preserve"> </v>
      </c>
      <c r="F83" s="43" t="str">
        <f t="shared" si="27"/>
        <v xml:space="preserve"> </v>
      </c>
      <c r="G83" s="43" t="str">
        <f t="shared" si="27"/>
        <v xml:space="preserve"> </v>
      </c>
      <c r="H83" s="43" t="str">
        <f t="shared" si="27"/>
        <v xml:space="preserve"> </v>
      </c>
      <c r="I83" s="43" t="str">
        <f t="shared" si="27"/>
        <v xml:space="preserve"> </v>
      </c>
      <c r="J83" s="43" t="str">
        <f t="shared" si="27"/>
        <v xml:space="preserve"> </v>
      </c>
      <c r="Z83" s="26"/>
    </row>
    <row r="84" spans="1:32" ht="13.5" customHeight="1" x14ac:dyDescent="0.2">
      <c r="D84" s="68" t="str">
        <f>IF(AND(ISNUMBER(D66),OR(ISBLANK(D67),ISBLANK(D68),ISBLANK(D69),ISBLANK(D72),ISBLANK(D73),ISBLANK(D74))),"E7"," ")</f>
        <v xml:space="preserve"> </v>
      </c>
      <c r="E84" s="68" t="str">
        <f t="shared" ref="E84:J84" si="28">IF(AND(ISNUMBER(E66),OR(ISBLANK(E67),ISBLANK(E68),ISBLANK(E69),ISBLANK(E72),ISBLANK(E73),ISBLANK(E74))),"E7"," ")</f>
        <v xml:space="preserve"> </v>
      </c>
      <c r="F84" s="68" t="str">
        <f>IF(AND(ISNUMBER(F66),OR(ISBLANK(F67),ISBLANK(F68),ISBLANK(F69),ISBLANK(F72),ISBLANK(F73),ISBLANK(F74))),"E7"," ")</f>
        <v xml:space="preserve"> </v>
      </c>
      <c r="G84" s="68" t="str">
        <f>IF(AND(ISNUMBER(G66),OR(ISBLANK(G67),ISBLANK(G68),ISBLANK(G69),ISBLANK(G72),ISBLANK(G73),ISBLANK(G74))),"E7"," ")</f>
        <v xml:space="preserve"> </v>
      </c>
      <c r="H84" s="68" t="str">
        <f t="shared" si="28"/>
        <v xml:space="preserve"> </v>
      </c>
      <c r="I84" s="68" t="str">
        <f t="shared" si="28"/>
        <v xml:space="preserve"> </v>
      </c>
      <c r="J84" s="68" t="str">
        <f t="shared" si="28"/>
        <v xml:space="preserve"> </v>
      </c>
      <c r="Z84" s="26"/>
    </row>
    <row r="85" spans="1:32" ht="13.5" customHeight="1" x14ac:dyDescent="0.2">
      <c r="D85" s="68" t="str">
        <f t="shared" ref="D85:F85" si="29">IF(D84="E7","",IF(AND(SUM(D67:D69)=D66,SUM(D72:D74)=D71),"","E8"))</f>
        <v/>
      </c>
      <c r="E85" s="68" t="str">
        <f t="shared" si="29"/>
        <v/>
      </c>
      <c r="F85" s="68" t="str">
        <f t="shared" si="29"/>
        <v/>
      </c>
      <c r="G85" s="68" t="str">
        <f>IF(G84="E7","",IF(AND(SUM(G67:G69)=G66,SUM(G72:G74)=G71),"","E8"))</f>
        <v/>
      </c>
      <c r="H85" s="68" t="str">
        <f t="shared" ref="H85:J85" si="30">IF(H84="E7","",IF(AND(SUM(H67:H69)=H66,SUM(H72:H74)=H71),"","E8"))</f>
        <v/>
      </c>
      <c r="I85" s="68" t="str">
        <f t="shared" si="30"/>
        <v/>
      </c>
      <c r="J85" s="68" t="str">
        <f t="shared" si="30"/>
        <v/>
      </c>
      <c r="Z85" s="26"/>
    </row>
    <row r="86" spans="1:32" ht="27.75" customHeight="1" x14ac:dyDescent="0.2">
      <c r="D86" s="43"/>
      <c r="E86" s="43"/>
      <c r="F86" s="43"/>
      <c r="G86" s="43"/>
      <c r="H86" s="43"/>
      <c r="I86" s="43"/>
      <c r="J86" s="71" t="s">
        <v>13</v>
      </c>
      <c r="K86" s="129">
        <f>(K64+K40+K26+K12)</f>
        <v>0</v>
      </c>
    </row>
    <row r="87" spans="1:32" x14ac:dyDescent="0.2">
      <c r="D87" s="68"/>
      <c r="E87" s="68"/>
      <c r="F87" s="68"/>
      <c r="G87" s="68"/>
      <c r="H87" s="68"/>
      <c r="I87" s="68"/>
      <c r="J87" s="68"/>
      <c r="AA87" s="30"/>
      <c r="AB87" s="30"/>
      <c r="AC87" s="30"/>
      <c r="AD87" s="30"/>
      <c r="AE87" s="30"/>
      <c r="AF87" s="30"/>
    </row>
    <row r="88" spans="1:32" ht="23.25" customHeight="1" x14ac:dyDescent="0.25">
      <c r="C88" s="183" t="str">
        <f>C7</f>
        <v>This page is not complete - please check for errors or blank cells</v>
      </c>
      <c r="D88" s="183"/>
      <c r="E88" s="183"/>
      <c r="F88" s="183"/>
      <c r="G88" s="183"/>
      <c r="H88" s="183"/>
      <c r="I88" s="183"/>
      <c r="J88" s="183"/>
      <c r="K88" s="183"/>
      <c r="AA88" s="30"/>
      <c r="AB88" s="30"/>
      <c r="AC88" s="30"/>
      <c r="AD88" s="30"/>
      <c r="AE88" s="30"/>
      <c r="AF88" s="30"/>
    </row>
    <row r="89" spans="1:32" x14ac:dyDescent="0.2">
      <c r="K89" s="51" t="s">
        <v>86</v>
      </c>
      <c r="AA89" s="30"/>
      <c r="AB89" s="30"/>
      <c r="AC89" s="30"/>
      <c r="AD89" s="30"/>
      <c r="AE89" s="30"/>
      <c r="AF89" s="30"/>
    </row>
    <row r="90" spans="1:32" x14ac:dyDescent="0.2">
      <c r="Z90" s="26"/>
      <c r="AA90" s="30"/>
      <c r="AB90" s="30"/>
      <c r="AC90" s="30"/>
      <c r="AD90" s="30"/>
      <c r="AE90" s="30"/>
      <c r="AF90" s="30"/>
    </row>
    <row r="91" spans="1:32" s="1" customFormat="1" hidden="1" x14ac:dyDescent="0.2">
      <c r="A91" s="23"/>
      <c r="B91" s="23"/>
      <c r="D91" s="23" t="str">
        <f>IF(SUM(D102:D103)=0,"ok","E1")</f>
        <v>ok</v>
      </c>
      <c r="E91" s="23" t="str">
        <f t="shared" ref="E91:J91" si="31">IF(SUM(E102:E103)=0,"ok","E1")</f>
        <v>ok</v>
      </c>
      <c r="F91" s="23" t="str">
        <f t="shared" si="31"/>
        <v>ok</v>
      </c>
      <c r="G91" s="23" t="str">
        <f t="shared" si="31"/>
        <v>ok</v>
      </c>
      <c r="H91" s="23" t="str">
        <f t="shared" si="31"/>
        <v>ok</v>
      </c>
      <c r="I91" s="23" t="str">
        <f t="shared" si="31"/>
        <v>ok</v>
      </c>
      <c r="J91" s="23" t="str">
        <f t="shared" si="31"/>
        <v>ok</v>
      </c>
      <c r="L91" s="30"/>
      <c r="M91" s="30"/>
      <c r="N91" s="30"/>
      <c r="O91" s="30"/>
      <c r="P91" s="30"/>
      <c r="Z91" s="26"/>
    </row>
    <row r="92" spans="1:32" s="1" customFormat="1" hidden="1" x14ac:dyDescent="0.2">
      <c r="A92" s="23"/>
      <c r="B92" s="23"/>
      <c r="D92" s="23" t="str">
        <f>IF(SUM(D104:D105)=0,"ok","E1")</f>
        <v>ok</v>
      </c>
      <c r="E92" s="23" t="str">
        <f t="shared" ref="E92:J92" si="32">IF(SUM(E104:E105)=0,"ok","E1")</f>
        <v>ok</v>
      </c>
      <c r="F92" s="23" t="str">
        <f t="shared" si="32"/>
        <v>ok</v>
      </c>
      <c r="G92" s="23" t="str">
        <f t="shared" si="32"/>
        <v>ok</v>
      </c>
      <c r="H92" s="23" t="str">
        <f t="shared" si="32"/>
        <v>ok</v>
      </c>
      <c r="I92" s="23" t="str">
        <f t="shared" si="32"/>
        <v>ok</v>
      </c>
      <c r="J92" s="23" t="str">
        <f t="shared" si="32"/>
        <v>ok</v>
      </c>
      <c r="L92" s="30"/>
      <c r="M92" s="30"/>
      <c r="N92" s="30"/>
      <c r="O92" s="30"/>
      <c r="P92" s="30"/>
    </row>
    <row r="93" spans="1:32" s="1" customFormat="1" hidden="1" x14ac:dyDescent="0.2">
      <c r="A93" s="23"/>
      <c r="B93" s="23"/>
      <c r="D93" s="23"/>
      <c r="E93" s="23"/>
      <c r="F93" s="23"/>
      <c r="G93" s="23"/>
      <c r="H93" s="23"/>
      <c r="I93" s="23"/>
      <c r="J93" s="23"/>
      <c r="L93" s="30"/>
      <c r="M93" s="30"/>
      <c r="N93" s="30"/>
      <c r="O93" s="30"/>
      <c r="P93" s="30"/>
    </row>
    <row r="94" spans="1:32" hidden="1" x14ac:dyDescent="0.2">
      <c r="A94" s="23"/>
      <c r="B94" s="23"/>
      <c r="C94" s="1"/>
      <c r="D94" s="23" t="str">
        <f t="shared" ref="D94:J94" si="33">IF(D41&gt;SUM(D42:D46),"E2","ok")</f>
        <v>ok</v>
      </c>
      <c r="E94" s="23" t="str">
        <f t="shared" si="33"/>
        <v>ok</v>
      </c>
      <c r="F94" s="23" t="str">
        <f t="shared" si="33"/>
        <v>ok</v>
      </c>
      <c r="G94" s="23" t="str">
        <f t="shared" si="33"/>
        <v>ok</v>
      </c>
      <c r="H94" s="23" t="str">
        <f t="shared" si="33"/>
        <v>ok</v>
      </c>
      <c r="I94" s="23" t="str">
        <f t="shared" si="33"/>
        <v>ok</v>
      </c>
      <c r="J94" s="23" t="str">
        <f t="shared" si="33"/>
        <v>ok</v>
      </c>
      <c r="K94" s="1"/>
    </row>
    <row r="95" spans="1:32" hidden="1" x14ac:dyDescent="0.2">
      <c r="A95" s="23"/>
      <c r="B95" s="23"/>
      <c r="C95" s="1"/>
      <c r="D95" s="23" t="str">
        <f t="shared" ref="D95:J95" si="34">IF(D65&gt;SUM(D66,D70),"E2","ok")</f>
        <v>ok</v>
      </c>
      <c r="E95" s="23" t="str">
        <f t="shared" si="34"/>
        <v>ok</v>
      </c>
      <c r="F95" s="23" t="str">
        <f t="shared" si="34"/>
        <v>ok</v>
      </c>
      <c r="G95" s="23" t="str">
        <f t="shared" si="34"/>
        <v>ok</v>
      </c>
      <c r="H95" s="23" t="str">
        <f t="shared" si="34"/>
        <v>ok</v>
      </c>
      <c r="I95" s="23" t="str">
        <f t="shared" si="34"/>
        <v>ok</v>
      </c>
      <c r="J95" s="23" t="str">
        <f t="shared" si="34"/>
        <v>ok</v>
      </c>
      <c r="K95" s="1"/>
    </row>
    <row r="96" spans="1:32" hidden="1" x14ac:dyDescent="0.2">
      <c r="A96" s="23"/>
      <c r="B96" s="23"/>
      <c r="C96" s="1"/>
      <c r="D96" s="1"/>
      <c r="E96" s="1"/>
      <c r="F96" s="1"/>
      <c r="G96" s="1"/>
      <c r="H96" s="1"/>
      <c r="I96" s="1"/>
      <c r="J96" s="1"/>
      <c r="K96" s="1"/>
    </row>
    <row r="97" spans="1:11" hidden="1" x14ac:dyDescent="0.2">
      <c r="A97" s="23"/>
      <c r="B97" s="23"/>
      <c r="C97" s="1"/>
      <c r="D97" s="1"/>
      <c r="E97" s="1"/>
      <c r="F97" s="1"/>
      <c r="G97" s="1"/>
      <c r="H97" s="1"/>
      <c r="I97" s="1"/>
      <c r="J97" s="1"/>
      <c r="K97" s="1"/>
    </row>
    <row r="98" spans="1:11" hidden="1" x14ac:dyDescent="0.2">
      <c r="A98" s="23"/>
      <c r="B98" s="23"/>
      <c r="C98" s="1"/>
      <c r="D98" s="1"/>
      <c r="E98" s="1"/>
      <c r="F98" s="1"/>
      <c r="G98" s="1"/>
      <c r="H98" s="1"/>
      <c r="I98" s="1"/>
      <c r="J98" s="1"/>
      <c r="K98" s="1"/>
    </row>
    <row r="99" spans="1:11" hidden="1" x14ac:dyDescent="0.2">
      <c r="A99" s="23"/>
      <c r="B99" s="23"/>
      <c r="C99" s="1"/>
      <c r="D99" s="1"/>
      <c r="E99" s="1"/>
      <c r="F99" s="1"/>
      <c r="G99" s="1"/>
      <c r="H99" s="1"/>
      <c r="I99" s="1"/>
      <c r="J99" s="1"/>
      <c r="K99" s="1"/>
    </row>
    <row r="100" spans="1:11" hidden="1" x14ac:dyDescent="0.2">
      <c r="A100" s="23"/>
      <c r="B100" s="23"/>
      <c r="C100" s="1"/>
      <c r="D100" s="1"/>
      <c r="E100" s="1"/>
      <c r="F100" s="1"/>
      <c r="G100" s="1"/>
      <c r="H100" s="1"/>
      <c r="I100" s="1"/>
      <c r="J100" s="1"/>
      <c r="K100" s="1"/>
    </row>
    <row r="101" spans="1:11" hidden="1" x14ac:dyDescent="0.2">
      <c r="A101" s="23"/>
      <c r="B101" s="23"/>
      <c r="C101" s="1"/>
      <c r="D101" s="1"/>
      <c r="E101" s="1"/>
      <c r="F101" s="1"/>
      <c r="G101" s="1"/>
      <c r="H101" s="1"/>
      <c r="I101" s="1"/>
      <c r="J101" s="1"/>
      <c r="K101" s="1"/>
    </row>
    <row r="102" spans="1:11" hidden="1" x14ac:dyDescent="0.2">
      <c r="A102" s="23"/>
      <c r="B102" s="23"/>
      <c r="C102" s="1"/>
      <c r="D102" s="1">
        <f>IF(SUM(D51:D53)&lt;(SUM(D42,D46:D47)-5),1,0)</f>
        <v>0</v>
      </c>
      <c r="E102" s="1">
        <f t="shared" ref="E102:J102" si="35">IF(SUM(E51:E53)&lt;(SUM(E42,E46:E47)-5),1,0)</f>
        <v>0</v>
      </c>
      <c r="F102" s="1">
        <f t="shared" si="35"/>
        <v>0</v>
      </c>
      <c r="G102" s="1">
        <f t="shared" si="35"/>
        <v>0</v>
      </c>
      <c r="H102" s="1">
        <f t="shared" si="35"/>
        <v>0</v>
      </c>
      <c r="I102" s="1">
        <f t="shared" si="35"/>
        <v>0</v>
      </c>
      <c r="J102" s="1">
        <f t="shared" si="35"/>
        <v>0</v>
      </c>
      <c r="K102" s="1"/>
    </row>
    <row r="103" spans="1:11" hidden="1" x14ac:dyDescent="0.2">
      <c r="A103" s="23"/>
      <c r="B103" s="23"/>
      <c r="C103" s="1"/>
      <c r="D103" s="1">
        <f>IF(SUM(D51:D53)&gt;(SUM(D42,D46:D47)+5),1,0)</f>
        <v>0</v>
      </c>
      <c r="E103" s="1">
        <f t="shared" ref="E103:J103" si="36">IF(SUM(E51:E53)&gt;(SUM(E42,E46:E47)+5),1,0)</f>
        <v>0</v>
      </c>
      <c r="F103" s="1">
        <f t="shared" si="36"/>
        <v>0</v>
      </c>
      <c r="G103" s="1">
        <f t="shared" si="36"/>
        <v>0</v>
      </c>
      <c r="H103" s="1">
        <f t="shared" si="36"/>
        <v>0</v>
      </c>
      <c r="I103" s="1">
        <f t="shared" si="36"/>
        <v>0</v>
      </c>
      <c r="J103" s="1">
        <f t="shared" si="36"/>
        <v>0</v>
      </c>
      <c r="K103" s="1"/>
    </row>
    <row r="104" spans="1:11" hidden="1" x14ac:dyDescent="0.2">
      <c r="A104" s="23"/>
      <c r="B104" s="23"/>
      <c r="C104" s="1"/>
      <c r="D104" s="1">
        <f>IF(SUM(D75:D77)&lt;(SUM(D66,D70:D71)-5),1,0)</f>
        <v>0</v>
      </c>
      <c r="E104" s="1">
        <f t="shared" ref="E104:J104" si="37">IF(SUM(E75:E77)&lt;(SUM(E66,E70:E71)-5),1,0)</f>
        <v>0</v>
      </c>
      <c r="F104" s="1">
        <f t="shared" si="37"/>
        <v>0</v>
      </c>
      <c r="G104" s="1">
        <f t="shared" si="37"/>
        <v>0</v>
      </c>
      <c r="H104" s="1">
        <f t="shared" si="37"/>
        <v>0</v>
      </c>
      <c r="I104" s="1">
        <f t="shared" si="37"/>
        <v>0</v>
      </c>
      <c r="J104" s="1">
        <f t="shared" si="37"/>
        <v>0</v>
      </c>
      <c r="K104" s="1"/>
    </row>
    <row r="105" spans="1:11" hidden="1" x14ac:dyDescent="0.2">
      <c r="A105" s="23"/>
      <c r="B105" s="23"/>
      <c r="C105" s="1"/>
      <c r="D105" s="1">
        <f t="shared" ref="D105:J105" si="38">IF(SUM(D75:D77)&gt;(SUM(D66,D70:D71)+5),1,0)</f>
        <v>0</v>
      </c>
      <c r="E105" s="1">
        <f t="shared" si="38"/>
        <v>0</v>
      </c>
      <c r="F105" s="1">
        <f t="shared" si="38"/>
        <v>0</v>
      </c>
      <c r="G105" s="1">
        <f t="shared" si="38"/>
        <v>0</v>
      </c>
      <c r="H105" s="1">
        <f t="shared" si="38"/>
        <v>0</v>
      </c>
      <c r="I105" s="1">
        <f t="shared" si="38"/>
        <v>0</v>
      </c>
      <c r="J105" s="1">
        <f t="shared" si="38"/>
        <v>0</v>
      </c>
      <c r="K105" s="1"/>
    </row>
    <row r="106" spans="1:11" hidden="1" x14ac:dyDescent="0.2">
      <c r="A106" s="23"/>
      <c r="B106" s="23"/>
      <c r="C106" s="1"/>
      <c r="D106" s="1"/>
      <c r="E106" s="1"/>
      <c r="F106" s="1"/>
      <c r="G106" s="1"/>
      <c r="H106" s="1"/>
      <c r="I106" s="1"/>
      <c r="J106" s="1"/>
      <c r="K106" s="1"/>
    </row>
  </sheetData>
  <sheetProtection sheet="1" objects="1" scenarios="1" selectLockedCells="1"/>
  <mergeCells count="37">
    <mergeCell ref="C88:K88"/>
    <mergeCell ref="B28:C28"/>
    <mergeCell ref="B29:C29"/>
    <mergeCell ref="B63:C63"/>
    <mergeCell ref="B64:C64"/>
    <mergeCell ref="B40:C40"/>
    <mergeCell ref="B41:C41"/>
    <mergeCell ref="B78:C78"/>
    <mergeCell ref="B65:C65"/>
    <mergeCell ref="B12:C12"/>
    <mergeCell ref="B18:C18"/>
    <mergeCell ref="B13:C13"/>
    <mergeCell ref="B14:C14"/>
    <mergeCell ref="B15:C15"/>
    <mergeCell ref="B16:C16"/>
    <mergeCell ref="B17:C17"/>
    <mergeCell ref="N75:N77"/>
    <mergeCell ref="B25:C25"/>
    <mergeCell ref="N51:N53"/>
    <mergeCell ref="B31:C31"/>
    <mergeCell ref="B32:C32"/>
    <mergeCell ref="B39:C39"/>
    <mergeCell ref="B26:C26"/>
    <mergeCell ref="B27:C27"/>
    <mergeCell ref="B30:C30"/>
    <mergeCell ref="B54:C54"/>
    <mergeCell ref="B42:B50"/>
    <mergeCell ref="B51:B53"/>
    <mergeCell ref="B66:B74"/>
    <mergeCell ref="B75:B77"/>
    <mergeCell ref="B11:C11"/>
    <mergeCell ref="D10:J10"/>
    <mergeCell ref="D9:J9"/>
    <mergeCell ref="D3:I3"/>
    <mergeCell ref="D4:I4"/>
    <mergeCell ref="C7:K7"/>
    <mergeCell ref="B10:C10"/>
  </mergeCells>
  <phoneticPr fontId="1" type="noConversion"/>
  <conditionalFormatting sqref="K41 K65">
    <cfRule type="cellIs" dxfId="389" priority="427" stopIfTrue="1" operator="lessThan">
      <formula>0</formula>
    </cfRule>
    <cfRule type="expression" dxfId="388" priority="428" stopIfTrue="1">
      <formula>ISTEXT(K41)</formula>
    </cfRule>
    <cfRule type="cellIs" dxfId="387" priority="429" stopIfTrue="1" operator="greaterThan">
      <formula>K40</formula>
    </cfRule>
  </conditionalFormatting>
  <conditionalFormatting sqref="K79 K56 O51:O53 P43:P54 P67:P78 O75:O77">
    <cfRule type="cellIs" dxfId="386" priority="431" stopIfTrue="1" operator="equal">
      <formula>"E4"</formula>
    </cfRule>
  </conditionalFormatting>
  <conditionalFormatting sqref="P64:P66 M63:O63 P40:P42 O40 M42:M53 M40:N41 M39:O39 M64:M77 N64 M12:O18 D95:J96 M87:O90 P88:P91 M78:O78 P79 M25:O32 P26:P33 M54:O54 P55">
    <cfRule type="cellIs" dxfId="385" priority="432" stopIfTrue="1" operator="equal">
      <formula>"E2"</formula>
    </cfRule>
  </conditionalFormatting>
  <conditionalFormatting sqref="P19:Q19 S12:U18 R87:W90 Q88:Q91 R25:W32 Q26:Q33 R63:W78 Q64:Q79 R39:W54 Q40:Q55 P12:Q17">
    <cfRule type="cellIs" dxfId="384" priority="433" stopIfTrue="1" operator="equal">
      <formula>"E4"</formula>
    </cfRule>
  </conditionalFormatting>
  <conditionalFormatting sqref="L88:L90 L63:L78 L39:L54 L25:L32 L12:L18 D92:J93">
    <cfRule type="cellIs" dxfId="383" priority="434" stopIfTrue="1" operator="equal">
      <formula>"E1"</formula>
    </cfRule>
  </conditionalFormatting>
  <conditionalFormatting sqref="N51:N53 K55 N75:N77">
    <cfRule type="cellIs" dxfId="382" priority="435" stopIfTrue="1" operator="equal">
      <formula>"E3"</formula>
    </cfRule>
  </conditionalFormatting>
  <conditionalFormatting sqref="D67:J69 K66:K77 K42:K53 D73:J74 D27:J27 D28:I28 J29 D72:F72 H72:J72">
    <cfRule type="cellIs" dxfId="381" priority="436" stopIfTrue="1" operator="lessThan">
      <formula>0</formula>
    </cfRule>
    <cfRule type="expression" dxfId="380" priority="437" stopIfTrue="1">
      <formula>ISTEXT(D27)</formula>
    </cfRule>
  </conditionalFormatting>
  <conditionalFormatting sqref="D26:J26 K13:K17 K26:K31 K40 D12:K12 K64">
    <cfRule type="cellIs" dxfId="379" priority="438" stopIfTrue="1" operator="lessThan">
      <formula>0</formula>
    </cfRule>
  </conditionalFormatting>
  <conditionalFormatting sqref="D40:J40 D64:J64">
    <cfRule type="cellIs" dxfId="378" priority="439" stopIfTrue="1" operator="lessThan">
      <formula>D41</formula>
    </cfRule>
  </conditionalFormatting>
  <conditionalFormatting sqref="D57:J57 D19:J19 D33:J33">
    <cfRule type="cellIs" dxfId="377" priority="440" stopIfTrue="1" operator="equal">
      <formula>"E3"</formula>
    </cfRule>
  </conditionalFormatting>
  <conditionalFormatting sqref="D58:J58 D20:J20 D34:J34">
    <cfRule type="cellIs" dxfId="376" priority="448" stopIfTrue="1" operator="equal">
      <formula>"E4"</formula>
    </cfRule>
  </conditionalFormatting>
  <conditionalFormatting sqref="D35:J35 D59:J59 D21:J21 D86:J86">
    <cfRule type="cellIs" dxfId="375" priority="449" stopIfTrue="1" operator="equal">
      <formula>"E5"</formula>
    </cfRule>
  </conditionalFormatting>
  <conditionalFormatting sqref="C7:K7">
    <cfRule type="cellIs" dxfId="374" priority="450" stopIfTrue="1" operator="equal">
      <formula>"This page is not complete - please check for errors or blank cells"</formula>
    </cfRule>
  </conditionalFormatting>
  <conditionalFormatting sqref="D55:J55">
    <cfRule type="cellIs" dxfId="373" priority="451" stopIfTrue="1" operator="equal">
      <formula>"E1"</formula>
    </cfRule>
  </conditionalFormatting>
  <conditionalFormatting sqref="C89:K89">
    <cfRule type="cellIs" dxfId="372" priority="452" stopIfTrue="1" operator="equal">
      <formula>"This page is not complete - please check for errors or blank cells"</formula>
    </cfRule>
  </conditionalFormatting>
  <conditionalFormatting sqref="K41 K65">
    <cfRule type="cellIs" dxfId="371" priority="424" stopIfTrue="1" operator="lessThan">
      <formula>0</formula>
    </cfRule>
    <cfRule type="expression" dxfId="370" priority="425" stopIfTrue="1">
      <formula>ISTEXT(K41)</formula>
    </cfRule>
    <cfRule type="cellIs" dxfId="369" priority="426" stopIfTrue="1" operator="greaterThan">
      <formula>K40</formula>
    </cfRule>
  </conditionalFormatting>
  <conditionalFormatting sqref="P64:P66 M63:O63 P40:P42 O40 M42:M53 M40:N41 M39:O39 M64:M77 N64 M12:O18 D94:J95">
    <cfRule type="cellIs" dxfId="368" priority="423" stopIfTrue="1" operator="equal">
      <formula>"E2"</formula>
    </cfRule>
  </conditionalFormatting>
  <conditionalFormatting sqref="P19:Q19 S12:U18 P12:Q17">
    <cfRule type="cellIs" dxfId="367" priority="422" stopIfTrue="1" operator="equal">
      <formula>"E4"</formula>
    </cfRule>
  </conditionalFormatting>
  <conditionalFormatting sqref="L87:L89 D91:J92 L63:L78 L39:L54 L25:L32 L12:L18">
    <cfRule type="cellIs" dxfId="366" priority="421" stopIfTrue="1" operator="equal">
      <formula>"E1"</formula>
    </cfRule>
  </conditionalFormatting>
  <conditionalFormatting sqref="K86 D26:J26 K13:K17 K26:K31 K40 D12:K12 K64">
    <cfRule type="cellIs" dxfId="365" priority="420" stopIfTrue="1" operator="lessThan">
      <formula>0</formula>
    </cfRule>
  </conditionalFormatting>
  <conditionalFormatting sqref="D64:J64">
    <cfRule type="cellIs" dxfId="364" priority="419" stopIfTrue="1" operator="lessThan">
      <formula>D65</formula>
    </cfRule>
  </conditionalFormatting>
  <conditionalFormatting sqref="C88:K88">
    <cfRule type="cellIs" dxfId="363" priority="415" stopIfTrue="1" operator="equal">
      <formula>"This page is not complete - please check for errors or blank cells"</formula>
    </cfRule>
  </conditionalFormatting>
  <conditionalFormatting sqref="D40:J40 D64:J64">
    <cfRule type="cellIs" dxfId="362" priority="413" stopIfTrue="1" operator="lessThan">
      <formula>D41</formula>
    </cfRule>
    <cfRule type="cellIs" dxfId="361" priority="414" stopIfTrue="1" operator="lessThan">
      <formula>0</formula>
    </cfRule>
  </conditionalFormatting>
  <conditionalFormatting sqref="D61:J62">
    <cfRule type="containsText" dxfId="360" priority="410" stopIfTrue="1" operator="containsText" text="E">
      <formula>NOT(ISERROR(SEARCH("E",D61)))</formula>
    </cfRule>
  </conditionalFormatting>
  <conditionalFormatting sqref="K79 K56 O51:O53 P43:P54 P67:P78 O75:O77">
    <cfRule type="cellIs" dxfId="359" priority="409" stopIfTrue="1" operator="equal">
      <formula>"E4"</formula>
    </cfRule>
  </conditionalFormatting>
  <conditionalFormatting sqref="N51:N53 K55 N75:N77">
    <cfRule type="cellIs" dxfId="358" priority="408" stopIfTrue="1" operator="equal">
      <formula>"E3"</formula>
    </cfRule>
  </conditionalFormatting>
  <conditionalFormatting sqref="K66:K77 K42:K53">
    <cfRule type="cellIs" dxfId="357" priority="406" stopIfTrue="1" operator="lessThan">
      <formula>0</formula>
    </cfRule>
    <cfRule type="expression" dxfId="356" priority="407" stopIfTrue="1">
      <formula>ISTEXT(K42)</formula>
    </cfRule>
  </conditionalFormatting>
  <conditionalFormatting sqref="D57:J57 D19:J19 D33:J33">
    <cfRule type="cellIs" dxfId="355" priority="405" stopIfTrue="1" operator="equal">
      <formula>"E3"</formula>
    </cfRule>
  </conditionalFormatting>
  <conditionalFormatting sqref="D56:J56">
    <cfRule type="cellIs" dxfId="354" priority="404" stopIfTrue="1" operator="equal">
      <formula>"E2"</formula>
    </cfRule>
  </conditionalFormatting>
  <conditionalFormatting sqref="D58:J58 D20:J20 D34:J34">
    <cfRule type="cellIs" dxfId="353" priority="403" stopIfTrue="1" operator="equal">
      <formula>"E4"</formula>
    </cfRule>
  </conditionalFormatting>
  <conditionalFormatting sqref="D21:J21 D59:J59 D35:J35">
    <cfRule type="cellIs" dxfId="352" priority="402" stopIfTrue="1" operator="equal">
      <formula>"E5"</formula>
    </cfRule>
  </conditionalFormatting>
  <conditionalFormatting sqref="C7:K7">
    <cfRule type="cellIs" dxfId="351" priority="401" stopIfTrue="1" operator="equal">
      <formula>"This page is not complete - please check for errors or blank cells"</formula>
    </cfRule>
  </conditionalFormatting>
  <conditionalFormatting sqref="D55:J55">
    <cfRule type="cellIs" dxfId="350" priority="400" stopIfTrue="1" operator="equal">
      <formula>"E1"</formula>
    </cfRule>
  </conditionalFormatting>
  <conditionalFormatting sqref="D67:J69 D73:J74 D72:F72 H72:J72">
    <cfRule type="cellIs" dxfId="349" priority="387" stopIfTrue="1" operator="lessThan">
      <formula>0</formula>
    </cfRule>
    <cfRule type="expression" dxfId="348" priority="388" stopIfTrue="1">
      <formula>ISTEXT(D67)</formula>
    </cfRule>
  </conditionalFormatting>
  <conditionalFormatting sqref="D12:K12">
    <cfRule type="cellIs" dxfId="347" priority="382" stopIfTrue="1" operator="lessThan">
      <formula>0</formula>
    </cfRule>
  </conditionalFormatting>
  <conditionalFormatting sqref="D12:K12">
    <cfRule type="cellIs" dxfId="346" priority="381" stopIfTrue="1" operator="lessThan">
      <formula>0</formula>
    </cfRule>
  </conditionalFormatting>
  <conditionalFormatting sqref="D12:K12">
    <cfRule type="cellIs" dxfId="345" priority="380" stopIfTrue="1" operator="lessThan">
      <formula>0</formula>
    </cfRule>
  </conditionalFormatting>
  <conditionalFormatting sqref="D12:K12">
    <cfRule type="cellIs" dxfId="344" priority="379" stopIfTrue="1" operator="lessThan">
      <formula>0</formula>
    </cfRule>
  </conditionalFormatting>
  <conditionalFormatting sqref="D12:K12">
    <cfRule type="cellIs" dxfId="343" priority="378" stopIfTrue="1" operator="lessThan">
      <formula>0</formula>
    </cfRule>
  </conditionalFormatting>
  <conditionalFormatting sqref="D12:K12">
    <cfRule type="cellIs" dxfId="342" priority="377" stopIfTrue="1" operator="lessThan">
      <formula>0</formula>
    </cfRule>
  </conditionalFormatting>
  <conditionalFormatting sqref="D12:K12">
    <cfRule type="cellIs" dxfId="341" priority="376" stopIfTrue="1" operator="lessThan">
      <formula>0</formula>
    </cfRule>
  </conditionalFormatting>
  <conditionalFormatting sqref="D12:K12">
    <cfRule type="cellIs" dxfId="340" priority="375" stopIfTrue="1" operator="lessThan">
      <formula>0</formula>
    </cfRule>
  </conditionalFormatting>
  <conditionalFormatting sqref="D12:K12">
    <cfRule type="cellIs" dxfId="339" priority="374" stopIfTrue="1" operator="lessThan">
      <formula>0</formula>
    </cfRule>
  </conditionalFormatting>
  <conditionalFormatting sqref="D12:K12">
    <cfRule type="cellIs" dxfId="338" priority="373" stopIfTrue="1" operator="lessThan">
      <formula>0</formula>
    </cfRule>
  </conditionalFormatting>
  <conditionalFormatting sqref="D12:K12">
    <cfRule type="cellIs" dxfId="337" priority="372" stopIfTrue="1" operator="lessThan">
      <formula>0</formula>
    </cfRule>
  </conditionalFormatting>
  <conditionalFormatting sqref="D12:K12">
    <cfRule type="cellIs" dxfId="336" priority="371" stopIfTrue="1" operator="lessThan">
      <formula>0</formula>
    </cfRule>
  </conditionalFormatting>
  <conditionalFormatting sqref="D12:K12">
    <cfRule type="cellIs" dxfId="335" priority="370" stopIfTrue="1" operator="lessThan">
      <formula>0</formula>
    </cfRule>
  </conditionalFormatting>
  <conditionalFormatting sqref="D12:K12">
    <cfRule type="cellIs" dxfId="334" priority="369" stopIfTrue="1" operator="lessThan">
      <formula>0</formula>
    </cfRule>
  </conditionalFormatting>
  <conditionalFormatting sqref="K12:K17">
    <cfRule type="cellIs" dxfId="333" priority="368" stopIfTrue="1" operator="lessThan">
      <formula>0</formula>
    </cfRule>
  </conditionalFormatting>
  <conditionalFormatting sqref="K12:K17">
    <cfRule type="cellIs" dxfId="332" priority="367" stopIfTrue="1" operator="lessThan">
      <formula>0</formula>
    </cfRule>
  </conditionalFormatting>
  <conditionalFormatting sqref="K12:K17">
    <cfRule type="cellIs" dxfId="331" priority="366" stopIfTrue="1" operator="lessThan">
      <formula>0</formula>
    </cfRule>
  </conditionalFormatting>
  <conditionalFormatting sqref="K12:K17">
    <cfRule type="cellIs" dxfId="330" priority="365" stopIfTrue="1" operator="lessThan">
      <formula>0</formula>
    </cfRule>
  </conditionalFormatting>
  <conditionalFormatting sqref="K12:K17">
    <cfRule type="cellIs" dxfId="329" priority="364" stopIfTrue="1" operator="lessThan">
      <formula>0</formula>
    </cfRule>
  </conditionalFormatting>
  <conditionalFormatting sqref="K12:K17">
    <cfRule type="cellIs" dxfId="328" priority="363" stopIfTrue="1" operator="lessThan">
      <formula>0</formula>
    </cfRule>
  </conditionalFormatting>
  <conditionalFormatting sqref="K12:K17">
    <cfRule type="cellIs" dxfId="327" priority="362" stopIfTrue="1" operator="lessThan">
      <formula>0</formula>
    </cfRule>
  </conditionalFormatting>
  <conditionalFormatting sqref="K12:K17">
    <cfRule type="cellIs" dxfId="326" priority="361" stopIfTrue="1" operator="lessThan">
      <formula>0</formula>
    </cfRule>
  </conditionalFormatting>
  <conditionalFormatting sqref="K12">
    <cfRule type="cellIs" dxfId="325" priority="360" stopIfTrue="1" operator="lessThan">
      <formula>0</formula>
    </cfRule>
  </conditionalFormatting>
  <conditionalFormatting sqref="K12">
    <cfRule type="cellIs" dxfId="324" priority="359" stopIfTrue="1" operator="lessThan">
      <formula>0</formula>
    </cfRule>
  </conditionalFormatting>
  <conditionalFormatting sqref="K12:K17">
    <cfRule type="cellIs" dxfId="323" priority="358" stopIfTrue="1" operator="lessThan">
      <formula>0</formula>
    </cfRule>
  </conditionalFormatting>
  <conditionalFormatting sqref="K12:K17">
    <cfRule type="cellIs" dxfId="322" priority="357" stopIfTrue="1" operator="lessThan">
      <formula>0</formula>
    </cfRule>
  </conditionalFormatting>
  <conditionalFormatting sqref="K12:K17">
    <cfRule type="cellIs" dxfId="321" priority="356" stopIfTrue="1" operator="lessThan">
      <formula>0</formula>
    </cfRule>
  </conditionalFormatting>
  <conditionalFormatting sqref="K12:K17">
    <cfRule type="cellIs" dxfId="320" priority="355" stopIfTrue="1" operator="lessThan">
      <formula>0</formula>
    </cfRule>
  </conditionalFormatting>
  <conditionalFormatting sqref="D26:K26">
    <cfRule type="cellIs" dxfId="319" priority="354" stopIfTrue="1" operator="lessThan">
      <formula>0</formula>
    </cfRule>
  </conditionalFormatting>
  <conditionalFormatting sqref="D26:K26">
    <cfRule type="cellIs" dxfId="318" priority="353" stopIfTrue="1" operator="lessThan">
      <formula>0</formula>
    </cfRule>
  </conditionalFormatting>
  <conditionalFormatting sqref="D26:K26">
    <cfRule type="cellIs" dxfId="317" priority="352" stopIfTrue="1" operator="lessThan">
      <formula>0</formula>
    </cfRule>
  </conditionalFormatting>
  <conditionalFormatting sqref="D26:K26">
    <cfRule type="cellIs" dxfId="316" priority="351" stopIfTrue="1" operator="lessThan">
      <formula>0</formula>
    </cfRule>
  </conditionalFormatting>
  <conditionalFormatting sqref="D26:K26">
    <cfRule type="cellIs" dxfId="315" priority="350" stopIfTrue="1" operator="lessThan">
      <formula>0</formula>
    </cfRule>
  </conditionalFormatting>
  <conditionalFormatting sqref="D26:K26">
    <cfRule type="cellIs" dxfId="314" priority="349" stopIfTrue="1" operator="lessThan">
      <formula>0</formula>
    </cfRule>
  </conditionalFormatting>
  <conditionalFormatting sqref="D26:K26">
    <cfRule type="cellIs" dxfId="313" priority="348" stopIfTrue="1" operator="lessThan">
      <formula>0</formula>
    </cfRule>
  </conditionalFormatting>
  <conditionalFormatting sqref="D26:K26">
    <cfRule type="cellIs" dxfId="312" priority="347" stopIfTrue="1" operator="lessThan">
      <formula>0</formula>
    </cfRule>
  </conditionalFormatting>
  <conditionalFormatting sqref="D26:K26">
    <cfRule type="cellIs" dxfId="311" priority="346" stopIfTrue="1" operator="lessThan">
      <formula>0</formula>
    </cfRule>
  </conditionalFormatting>
  <conditionalFormatting sqref="D26:K26">
    <cfRule type="cellIs" dxfId="310" priority="345" stopIfTrue="1" operator="lessThan">
      <formula>0</formula>
    </cfRule>
  </conditionalFormatting>
  <conditionalFormatting sqref="K26:K31">
    <cfRule type="cellIs" dxfId="309" priority="344" stopIfTrue="1" operator="lessThan">
      <formula>0</formula>
    </cfRule>
  </conditionalFormatting>
  <conditionalFormatting sqref="K26:K31">
    <cfRule type="cellIs" dxfId="308" priority="343" stopIfTrue="1" operator="lessThan">
      <formula>0</formula>
    </cfRule>
  </conditionalFormatting>
  <conditionalFormatting sqref="K26:K31">
    <cfRule type="cellIs" dxfId="307" priority="342" stopIfTrue="1" operator="lessThan">
      <formula>0</formula>
    </cfRule>
  </conditionalFormatting>
  <conditionalFormatting sqref="K26:K31">
    <cfRule type="cellIs" dxfId="306" priority="341" stopIfTrue="1" operator="lessThan">
      <formula>0</formula>
    </cfRule>
  </conditionalFormatting>
  <conditionalFormatting sqref="K26:K31">
    <cfRule type="cellIs" dxfId="305" priority="340" stopIfTrue="1" operator="lessThan">
      <formula>0</formula>
    </cfRule>
  </conditionalFormatting>
  <conditionalFormatting sqref="K26:K31">
    <cfRule type="cellIs" dxfId="304" priority="339" stopIfTrue="1" operator="lessThan">
      <formula>0</formula>
    </cfRule>
  </conditionalFormatting>
  <conditionalFormatting sqref="K26:K31">
    <cfRule type="cellIs" dxfId="303" priority="338" stopIfTrue="1" operator="lessThan">
      <formula>0</formula>
    </cfRule>
  </conditionalFormatting>
  <conditionalFormatting sqref="K26:K31">
    <cfRule type="cellIs" dxfId="302" priority="337" stopIfTrue="1" operator="lessThan">
      <formula>0</formula>
    </cfRule>
  </conditionalFormatting>
  <conditionalFormatting sqref="K26:K31">
    <cfRule type="cellIs" dxfId="301" priority="336" stopIfTrue="1" operator="lessThan">
      <formula>0</formula>
    </cfRule>
  </conditionalFormatting>
  <conditionalFormatting sqref="K26:K31">
    <cfRule type="cellIs" dxfId="300" priority="335" stopIfTrue="1" operator="lessThan">
      <formula>0</formula>
    </cfRule>
  </conditionalFormatting>
  <conditionalFormatting sqref="K40">
    <cfRule type="cellIs" dxfId="299" priority="334" stopIfTrue="1" operator="lessThan">
      <formula>0</formula>
    </cfRule>
  </conditionalFormatting>
  <conditionalFormatting sqref="D40:J40">
    <cfRule type="cellIs" dxfId="298" priority="333" stopIfTrue="1" operator="lessThan">
      <formula>D41</formula>
    </cfRule>
  </conditionalFormatting>
  <conditionalFormatting sqref="K40">
    <cfRule type="cellIs" dxfId="297" priority="332" stopIfTrue="1" operator="lessThan">
      <formula>0</formula>
    </cfRule>
  </conditionalFormatting>
  <conditionalFormatting sqref="D40:J40">
    <cfRule type="cellIs" dxfId="296" priority="330" stopIfTrue="1" operator="lessThan">
      <formula>D41</formula>
    </cfRule>
    <cfRule type="cellIs" dxfId="295" priority="331" stopIfTrue="1" operator="lessThan">
      <formula>0</formula>
    </cfRule>
  </conditionalFormatting>
  <conditionalFormatting sqref="K40">
    <cfRule type="cellIs" dxfId="294" priority="329" stopIfTrue="1" operator="lessThan">
      <formula>0</formula>
    </cfRule>
  </conditionalFormatting>
  <conditionalFormatting sqref="D40:J40">
    <cfRule type="cellIs" dxfId="293" priority="328" stopIfTrue="1" operator="lessThan">
      <formula>D41</formula>
    </cfRule>
  </conditionalFormatting>
  <conditionalFormatting sqref="K40">
    <cfRule type="cellIs" dxfId="292" priority="327" stopIfTrue="1" operator="lessThan">
      <formula>0</formula>
    </cfRule>
  </conditionalFormatting>
  <conditionalFormatting sqref="D40:J40">
    <cfRule type="cellIs" dxfId="291" priority="325" stopIfTrue="1" operator="lessThan">
      <formula>D41</formula>
    </cfRule>
    <cfRule type="cellIs" dxfId="290" priority="326" stopIfTrue="1" operator="lessThan">
      <formula>0</formula>
    </cfRule>
  </conditionalFormatting>
  <conditionalFormatting sqref="K40">
    <cfRule type="cellIs" dxfId="289" priority="324" stopIfTrue="1" operator="lessThan">
      <formula>0</formula>
    </cfRule>
  </conditionalFormatting>
  <conditionalFormatting sqref="D40:J40">
    <cfRule type="cellIs" dxfId="288" priority="323" stopIfTrue="1" operator="lessThan">
      <formula>D41</formula>
    </cfRule>
  </conditionalFormatting>
  <conditionalFormatting sqref="K40">
    <cfRule type="cellIs" dxfId="287" priority="322" stopIfTrue="1" operator="lessThan">
      <formula>0</formula>
    </cfRule>
  </conditionalFormatting>
  <conditionalFormatting sqref="D40:J40">
    <cfRule type="cellIs" dxfId="286" priority="320" stopIfTrue="1" operator="lessThan">
      <formula>D41</formula>
    </cfRule>
    <cfRule type="cellIs" dxfId="285" priority="321" stopIfTrue="1" operator="lessThan">
      <formula>0</formula>
    </cfRule>
  </conditionalFormatting>
  <conditionalFormatting sqref="K40">
    <cfRule type="cellIs" dxfId="284" priority="319" stopIfTrue="1" operator="lessThan">
      <formula>0</formula>
    </cfRule>
  </conditionalFormatting>
  <conditionalFormatting sqref="D40:J40">
    <cfRule type="cellIs" dxfId="283" priority="318" stopIfTrue="1" operator="lessThan">
      <formula>D41</formula>
    </cfRule>
  </conditionalFormatting>
  <conditionalFormatting sqref="K40">
    <cfRule type="cellIs" dxfId="282" priority="317" stopIfTrue="1" operator="lessThan">
      <formula>0</formula>
    </cfRule>
  </conditionalFormatting>
  <conditionalFormatting sqref="D40:J40">
    <cfRule type="cellIs" dxfId="281" priority="315" stopIfTrue="1" operator="lessThan">
      <formula>D41</formula>
    </cfRule>
    <cfRule type="cellIs" dxfId="280" priority="316" stopIfTrue="1" operator="lessThan">
      <formula>0</formula>
    </cfRule>
  </conditionalFormatting>
  <conditionalFormatting sqref="K40">
    <cfRule type="cellIs" dxfId="279" priority="314" stopIfTrue="1" operator="lessThan">
      <formula>0</formula>
    </cfRule>
  </conditionalFormatting>
  <conditionalFormatting sqref="D40:J40">
    <cfRule type="cellIs" dxfId="278" priority="313" stopIfTrue="1" operator="lessThan">
      <formula>D41</formula>
    </cfRule>
  </conditionalFormatting>
  <conditionalFormatting sqref="K40">
    <cfRule type="cellIs" dxfId="277" priority="312" stopIfTrue="1" operator="lessThan">
      <formula>0</formula>
    </cfRule>
  </conditionalFormatting>
  <conditionalFormatting sqref="D40:J40">
    <cfRule type="cellIs" dxfId="276" priority="310" stopIfTrue="1" operator="lessThan">
      <formula>D41</formula>
    </cfRule>
    <cfRule type="cellIs" dxfId="275" priority="311" stopIfTrue="1" operator="lessThan">
      <formula>0</formula>
    </cfRule>
  </conditionalFormatting>
  <conditionalFormatting sqref="K41">
    <cfRule type="cellIs" dxfId="274" priority="307" stopIfTrue="1" operator="lessThan">
      <formula>0</formula>
    </cfRule>
    <cfRule type="expression" dxfId="273" priority="308" stopIfTrue="1">
      <formula>ISTEXT(K41)</formula>
    </cfRule>
    <cfRule type="cellIs" dxfId="272" priority="309" stopIfTrue="1" operator="greaterThan">
      <formula>K40</formula>
    </cfRule>
  </conditionalFormatting>
  <conditionalFormatting sqref="K42:K53">
    <cfRule type="cellIs" dxfId="271" priority="305" stopIfTrue="1" operator="lessThan">
      <formula>0</formula>
    </cfRule>
    <cfRule type="expression" dxfId="270" priority="306" stopIfTrue="1">
      <formula>ISTEXT(K42)</formula>
    </cfRule>
  </conditionalFormatting>
  <conditionalFormatting sqref="K40">
    <cfRule type="cellIs" dxfId="269" priority="304" stopIfTrue="1" operator="lessThan">
      <formula>0</formula>
    </cfRule>
  </conditionalFormatting>
  <conditionalFormatting sqref="K41">
    <cfRule type="cellIs" dxfId="268" priority="301" stopIfTrue="1" operator="lessThan">
      <formula>0</formula>
    </cfRule>
    <cfRule type="expression" dxfId="267" priority="302" stopIfTrue="1">
      <formula>ISTEXT(K41)</formula>
    </cfRule>
    <cfRule type="cellIs" dxfId="266" priority="303" stopIfTrue="1" operator="greaterThan">
      <formula>K40</formula>
    </cfRule>
  </conditionalFormatting>
  <conditionalFormatting sqref="K40">
    <cfRule type="cellIs" dxfId="265" priority="300" stopIfTrue="1" operator="lessThan">
      <formula>0</formula>
    </cfRule>
  </conditionalFormatting>
  <conditionalFormatting sqref="K42:K53">
    <cfRule type="cellIs" dxfId="264" priority="298" stopIfTrue="1" operator="lessThan">
      <formula>0</formula>
    </cfRule>
    <cfRule type="expression" dxfId="263" priority="299" stopIfTrue="1">
      <formula>ISTEXT(K42)</formula>
    </cfRule>
  </conditionalFormatting>
  <conditionalFormatting sqref="K41">
    <cfRule type="cellIs" dxfId="262" priority="295" stopIfTrue="1" operator="lessThan">
      <formula>0</formula>
    </cfRule>
    <cfRule type="expression" dxfId="261" priority="296" stopIfTrue="1">
      <formula>ISTEXT(K41)</formula>
    </cfRule>
    <cfRule type="cellIs" dxfId="260" priority="297" stopIfTrue="1" operator="greaterThan">
      <formula>K40</formula>
    </cfRule>
  </conditionalFormatting>
  <conditionalFormatting sqref="K42:K53">
    <cfRule type="cellIs" dxfId="259" priority="293" stopIfTrue="1" operator="lessThan">
      <formula>0</formula>
    </cfRule>
    <cfRule type="expression" dxfId="258" priority="294" stopIfTrue="1">
      <formula>ISTEXT(K42)</formula>
    </cfRule>
  </conditionalFormatting>
  <conditionalFormatting sqref="K40">
    <cfRule type="cellIs" dxfId="257" priority="292" stopIfTrue="1" operator="lessThan">
      <formula>0</formula>
    </cfRule>
  </conditionalFormatting>
  <conditionalFormatting sqref="K41">
    <cfRule type="cellIs" dxfId="256" priority="289" stopIfTrue="1" operator="lessThan">
      <formula>0</formula>
    </cfRule>
    <cfRule type="expression" dxfId="255" priority="290" stopIfTrue="1">
      <formula>ISTEXT(K41)</formula>
    </cfRule>
    <cfRule type="cellIs" dxfId="254" priority="291" stopIfTrue="1" operator="greaterThan">
      <formula>K40</formula>
    </cfRule>
  </conditionalFormatting>
  <conditionalFormatting sqref="K40">
    <cfRule type="cellIs" dxfId="253" priority="288" stopIfTrue="1" operator="lessThan">
      <formula>0</formula>
    </cfRule>
  </conditionalFormatting>
  <conditionalFormatting sqref="K42:K53">
    <cfRule type="cellIs" dxfId="252" priority="286" stopIfTrue="1" operator="lessThan">
      <formula>0</formula>
    </cfRule>
    <cfRule type="expression" dxfId="251" priority="287" stopIfTrue="1">
      <formula>ISTEXT(K42)</formula>
    </cfRule>
  </conditionalFormatting>
  <conditionalFormatting sqref="K41">
    <cfRule type="cellIs" dxfId="250" priority="283" stopIfTrue="1" operator="lessThan">
      <formula>0</formula>
    </cfRule>
    <cfRule type="expression" dxfId="249" priority="284" stopIfTrue="1">
      <formula>ISTEXT(K41)</formula>
    </cfRule>
    <cfRule type="cellIs" dxfId="248" priority="285" stopIfTrue="1" operator="greaterThan">
      <formula>K40</formula>
    </cfRule>
  </conditionalFormatting>
  <conditionalFormatting sqref="K42:K53">
    <cfRule type="cellIs" dxfId="247" priority="281" stopIfTrue="1" operator="lessThan">
      <formula>0</formula>
    </cfRule>
    <cfRule type="expression" dxfId="246" priority="282" stopIfTrue="1">
      <formula>ISTEXT(K42)</formula>
    </cfRule>
  </conditionalFormatting>
  <conditionalFormatting sqref="K40">
    <cfRule type="cellIs" dxfId="245" priority="280" stopIfTrue="1" operator="lessThan">
      <formula>0</formula>
    </cfRule>
  </conditionalFormatting>
  <conditionalFormatting sqref="K41">
    <cfRule type="cellIs" dxfId="244" priority="277" stopIfTrue="1" operator="lessThan">
      <formula>0</formula>
    </cfRule>
    <cfRule type="expression" dxfId="243" priority="278" stopIfTrue="1">
      <formula>ISTEXT(K41)</formula>
    </cfRule>
    <cfRule type="cellIs" dxfId="242" priority="279" stopIfTrue="1" operator="greaterThan">
      <formula>K40</formula>
    </cfRule>
  </conditionalFormatting>
  <conditionalFormatting sqref="K40">
    <cfRule type="cellIs" dxfId="241" priority="276" stopIfTrue="1" operator="lessThan">
      <formula>0</formula>
    </cfRule>
  </conditionalFormatting>
  <conditionalFormatting sqref="K42:K53">
    <cfRule type="cellIs" dxfId="240" priority="274" stopIfTrue="1" operator="lessThan">
      <formula>0</formula>
    </cfRule>
    <cfRule type="expression" dxfId="239" priority="275" stopIfTrue="1">
      <formula>ISTEXT(K42)</formula>
    </cfRule>
  </conditionalFormatting>
  <conditionalFormatting sqref="K41">
    <cfRule type="cellIs" dxfId="238" priority="271" stopIfTrue="1" operator="lessThan">
      <formula>0</formula>
    </cfRule>
    <cfRule type="expression" dxfId="237" priority="272" stopIfTrue="1">
      <formula>ISTEXT(K41)</formula>
    </cfRule>
    <cfRule type="cellIs" dxfId="236" priority="273" stopIfTrue="1" operator="greaterThan">
      <formula>K40</formula>
    </cfRule>
  </conditionalFormatting>
  <conditionalFormatting sqref="K42:K53">
    <cfRule type="cellIs" dxfId="235" priority="269" stopIfTrue="1" operator="lessThan">
      <formula>0</formula>
    </cfRule>
    <cfRule type="expression" dxfId="234" priority="270" stopIfTrue="1">
      <formula>ISTEXT(K42)</formula>
    </cfRule>
  </conditionalFormatting>
  <conditionalFormatting sqref="K40">
    <cfRule type="cellIs" dxfId="233" priority="268" stopIfTrue="1" operator="lessThan">
      <formula>0</formula>
    </cfRule>
  </conditionalFormatting>
  <conditionalFormatting sqref="K41">
    <cfRule type="cellIs" dxfId="232" priority="265" stopIfTrue="1" operator="lessThan">
      <formula>0</formula>
    </cfRule>
    <cfRule type="expression" dxfId="231" priority="266" stopIfTrue="1">
      <formula>ISTEXT(K41)</formula>
    </cfRule>
    <cfRule type="cellIs" dxfId="230" priority="267" stopIfTrue="1" operator="greaterThan">
      <formula>K40</formula>
    </cfRule>
  </conditionalFormatting>
  <conditionalFormatting sqref="K40">
    <cfRule type="cellIs" dxfId="229" priority="264" stopIfTrue="1" operator="lessThan">
      <formula>0</formula>
    </cfRule>
  </conditionalFormatting>
  <conditionalFormatting sqref="K42:K53">
    <cfRule type="cellIs" dxfId="228" priority="262" stopIfTrue="1" operator="lessThan">
      <formula>0</formula>
    </cfRule>
    <cfRule type="expression" dxfId="227" priority="263" stopIfTrue="1">
      <formula>ISTEXT(K42)</formula>
    </cfRule>
  </conditionalFormatting>
  <conditionalFormatting sqref="K41">
    <cfRule type="cellIs" dxfId="226" priority="259" stopIfTrue="1" operator="lessThan">
      <formula>0</formula>
    </cfRule>
    <cfRule type="expression" dxfId="225" priority="260" stopIfTrue="1">
      <formula>ISTEXT(K41)</formula>
    </cfRule>
    <cfRule type="cellIs" dxfId="224" priority="261" stopIfTrue="1" operator="greaterThan">
      <formula>K40</formula>
    </cfRule>
  </conditionalFormatting>
  <conditionalFormatting sqref="K42:K53">
    <cfRule type="cellIs" dxfId="223" priority="257" stopIfTrue="1" operator="lessThan">
      <formula>0</formula>
    </cfRule>
    <cfRule type="expression" dxfId="222" priority="258" stopIfTrue="1">
      <formula>ISTEXT(K42)</formula>
    </cfRule>
  </conditionalFormatting>
  <conditionalFormatting sqref="K40">
    <cfRule type="cellIs" dxfId="221" priority="256" stopIfTrue="1" operator="lessThan">
      <formula>0</formula>
    </cfRule>
  </conditionalFormatting>
  <conditionalFormatting sqref="K41">
    <cfRule type="cellIs" dxfId="220" priority="253" stopIfTrue="1" operator="lessThan">
      <formula>0</formula>
    </cfRule>
    <cfRule type="expression" dxfId="219" priority="254" stopIfTrue="1">
      <formula>ISTEXT(K41)</formula>
    </cfRule>
    <cfRule type="cellIs" dxfId="218" priority="255" stopIfTrue="1" operator="greaterThan">
      <formula>K40</formula>
    </cfRule>
  </conditionalFormatting>
  <conditionalFormatting sqref="K40">
    <cfRule type="cellIs" dxfId="217" priority="252" stopIfTrue="1" operator="lessThan">
      <formula>0</formula>
    </cfRule>
  </conditionalFormatting>
  <conditionalFormatting sqref="K42:K53">
    <cfRule type="cellIs" dxfId="216" priority="250" stopIfTrue="1" operator="lessThan">
      <formula>0</formula>
    </cfRule>
    <cfRule type="expression" dxfId="215" priority="251" stopIfTrue="1">
      <formula>ISTEXT(K42)</formula>
    </cfRule>
  </conditionalFormatting>
  <conditionalFormatting sqref="K65">
    <cfRule type="cellIs" dxfId="214" priority="247" stopIfTrue="1" operator="lessThan">
      <formula>0</formula>
    </cfRule>
    <cfRule type="expression" dxfId="213" priority="248" stopIfTrue="1">
      <formula>ISTEXT(K65)</formula>
    </cfRule>
    <cfRule type="cellIs" dxfId="212" priority="249" stopIfTrue="1" operator="greaterThan">
      <formula>K64</formula>
    </cfRule>
  </conditionalFormatting>
  <conditionalFormatting sqref="K66:K77">
    <cfRule type="cellIs" dxfId="211" priority="245" stopIfTrue="1" operator="lessThan">
      <formula>0</formula>
    </cfRule>
    <cfRule type="expression" dxfId="210" priority="246" stopIfTrue="1">
      <formula>ISTEXT(K66)</formula>
    </cfRule>
  </conditionalFormatting>
  <conditionalFormatting sqref="K64">
    <cfRule type="cellIs" dxfId="209" priority="244" stopIfTrue="1" operator="lessThan">
      <formula>0</formula>
    </cfRule>
  </conditionalFormatting>
  <conditionalFormatting sqref="K65">
    <cfRule type="cellIs" dxfId="208" priority="241" stopIfTrue="1" operator="lessThan">
      <formula>0</formula>
    </cfRule>
    <cfRule type="expression" dxfId="207" priority="242" stopIfTrue="1">
      <formula>ISTEXT(K65)</formula>
    </cfRule>
    <cfRule type="cellIs" dxfId="206" priority="243" stopIfTrue="1" operator="greaterThan">
      <formula>K64</formula>
    </cfRule>
  </conditionalFormatting>
  <conditionalFormatting sqref="K64">
    <cfRule type="cellIs" dxfId="205" priority="240" stopIfTrue="1" operator="lessThan">
      <formula>0</formula>
    </cfRule>
  </conditionalFormatting>
  <conditionalFormatting sqref="K66:K77">
    <cfRule type="cellIs" dxfId="204" priority="238" stopIfTrue="1" operator="lessThan">
      <formula>0</formula>
    </cfRule>
    <cfRule type="expression" dxfId="203" priority="239" stopIfTrue="1">
      <formula>ISTEXT(K66)</formula>
    </cfRule>
  </conditionalFormatting>
  <conditionalFormatting sqref="K65">
    <cfRule type="cellIs" dxfId="202" priority="235" stopIfTrue="1" operator="lessThan">
      <formula>0</formula>
    </cfRule>
    <cfRule type="expression" dxfId="201" priority="236" stopIfTrue="1">
      <formula>ISTEXT(K65)</formula>
    </cfRule>
    <cfRule type="cellIs" dxfId="200" priority="237" stopIfTrue="1" operator="greaterThan">
      <formula>K64</formula>
    </cfRule>
  </conditionalFormatting>
  <conditionalFormatting sqref="K66:K77">
    <cfRule type="cellIs" dxfId="199" priority="233" stopIfTrue="1" operator="lessThan">
      <formula>0</formula>
    </cfRule>
    <cfRule type="expression" dxfId="198" priority="234" stopIfTrue="1">
      <formula>ISTEXT(K66)</formula>
    </cfRule>
  </conditionalFormatting>
  <conditionalFormatting sqref="K64">
    <cfRule type="cellIs" dxfId="197" priority="232" stopIfTrue="1" operator="lessThan">
      <formula>0</formula>
    </cfRule>
  </conditionalFormatting>
  <conditionalFormatting sqref="K65">
    <cfRule type="cellIs" dxfId="196" priority="229" stopIfTrue="1" operator="lessThan">
      <formula>0</formula>
    </cfRule>
    <cfRule type="expression" dxfId="195" priority="230" stopIfTrue="1">
      <formula>ISTEXT(K65)</formula>
    </cfRule>
    <cfRule type="cellIs" dxfId="194" priority="231" stopIfTrue="1" operator="greaterThan">
      <formula>K64</formula>
    </cfRule>
  </conditionalFormatting>
  <conditionalFormatting sqref="K64">
    <cfRule type="cellIs" dxfId="193" priority="228" stopIfTrue="1" operator="lessThan">
      <formula>0</formula>
    </cfRule>
  </conditionalFormatting>
  <conditionalFormatting sqref="K66:K77">
    <cfRule type="cellIs" dxfId="192" priority="226" stopIfTrue="1" operator="lessThan">
      <formula>0</formula>
    </cfRule>
    <cfRule type="expression" dxfId="191" priority="227" stopIfTrue="1">
      <formula>ISTEXT(K66)</formula>
    </cfRule>
  </conditionalFormatting>
  <conditionalFormatting sqref="K65">
    <cfRule type="cellIs" dxfId="190" priority="223" stopIfTrue="1" operator="lessThan">
      <formula>0</formula>
    </cfRule>
    <cfRule type="expression" dxfId="189" priority="224" stopIfTrue="1">
      <formula>ISTEXT(K65)</formula>
    </cfRule>
    <cfRule type="cellIs" dxfId="188" priority="225" stopIfTrue="1" operator="greaterThan">
      <formula>K64</formula>
    </cfRule>
  </conditionalFormatting>
  <conditionalFormatting sqref="K66:K77">
    <cfRule type="cellIs" dxfId="187" priority="221" stopIfTrue="1" operator="lessThan">
      <formula>0</formula>
    </cfRule>
    <cfRule type="expression" dxfId="186" priority="222" stopIfTrue="1">
      <formula>ISTEXT(K66)</formula>
    </cfRule>
  </conditionalFormatting>
  <conditionalFormatting sqref="K64">
    <cfRule type="cellIs" dxfId="185" priority="220" stopIfTrue="1" operator="lessThan">
      <formula>0</formula>
    </cfRule>
  </conditionalFormatting>
  <conditionalFormatting sqref="K65">
    <cfRule type="cellIs" dxfId="184" priority="217" stopIfTrue="1" operator="lessThan">
      <formula>0</formula>
    </cfRule>
    <cfRule type="expression" dxfId="183" priority="218" stopIfTrue="1">
      <formula>ISTEXT(K65)</formula>
    </cfRule>
    <cfRule type="cellIs" dxfId="182" priority="219" stopIfTrue="1" operator="greaterThan">
      <formula>K64</formula>
    </cfRule>
  </conditionalFormatting>
  <conditionalFormatting sqref="K64">
    <cfRule type="cellIs" dxfId="181" priority="216" stopIfTrue="1" operator="lessThan">
      <formula>0</formula>
    </cfRule>
  </conditionalFormatting>
  <conditionalFormatting sqref="K66:K77">
    <cfRule type="cellIs" dxfId="180" priority="214" stopIfTrue="1" operator="lessThan">
      <formula>0</formula>
    </cfRule>
    <cfRule type="expression" dxfId="179" priority="215" stopIfTrue="1">
      <formula>ISTEXT(K66)</formula>
    </cfRule>
  </conditionalFormatting>
  <conditionalFormatting sqref="K65">
    <cfRule type="cellIs" dxfId="178" priority="211" stopIfTrue="1" operator="lessThan">
      <formula>0</formula>
    </cfRule>
    <cfRule type="expression" dxfId="177" priority="212" stopIfTrue="1">
      <formula>ISTEXT(K65)</formula>
    </cfRule>
    <cfRule type="cellIs" dxfId="176" priority="213" stopIfTrue="1" operator="greaterThan">
      <formula>K64</formula>
    </cfRule>
  </conditionalFormatting>
  <conditionalFormatting sqref="K66:K77">
    <cfRule type="cellIs" dxfId="175" priority="209" stopIfTrue="1" operator="lessThan">
      <formula>0</formula>
    </cfRule>
    <cfRule type="expression" dxfId="174" priority="210" stopIfTrue="1">
      <formula>ISTEXT(K66)</formula>
    </cfRule>
  </conditionalFormatting>
  <conditionalFormatting sqref="K64">
    <cfRule type="cellIs" dxfId="173" priority="208" stopIfTrue="1" operator="lessThan">
      <formula>0</formula>
    </cfRule>
  </conditionalFormatting>
  <conditionalFormatting sqref="K65">
    <cfRule type="cellIs" dxfId="172" priority="205" stopIfTrue="1" operator="lessThan">
      <formula>0</formula>
    </cfRule>
    <cfRule type="expression" dxfId="171" priority="206" stopIfTrue="1">
      <formula>ISTEXT(K65)</formula>
    </cfRule>
    <cfRule type="cellIs" dxfId="170" priority="207" stopIfTrue="1" operator="greaterThan">
      <formula>K64</formula>
    </cfRule>
  </conditionalFormatting>
  <conditionalFormatting sqref="K64">
    <cfRule type="cellIs" dxfId="169" priority="204" stopIfTrue="1" operator="lessThan">
      <formula>0</formula>
    </cfRule>
  </conditionalFormatting>
  <conditionalFormatting sqref="K66:K77">
    <cfRule type="cellIs" dxfId="168" priority="202" stopIfTrue="1" operator="lessThan">
      <formula>0</formula>
    </cfRule>
    <cfRule type="expression" dxfId="167" priority="203" stopIfTrue="1">
      <formula>ISTEXT(K66)</formula>
    </cfRule>
  </conditionalFormatting>
  <conditionalFormatting sqref="K65">
    <cfRule type="cellIs" dxfId="166" priority="199" stopIfTrue="1" operator="lessThan">
      <formula>0</formula>
    </cfRule>
    <cfRule type="expression" dxfId="165" priority="200" stopIfTrue="1">
      <formula>ISTEXT(K65)</formula>
    </cfRule>
    <cfRule type="cellIs" dxfId="164" priority="201" stopIfTrue="1" operator="greaterThan">
      <formula>K64</formula>
    </cfRule>
  </conditionalFormatting>
  <conditionalFormatting sqref="K66:K77">
    <cfRule type="cellIs" dxfId="163" priority="197" stopIfTrue="1" operator="lessThan">
      <formula>0</formula>
    </cfRule>
    <cfRule type="expression" dxfId="162" priority="198" stopIfTrue="1">
      <formula>ISTEXT(K66)</formula>
    </cfRule>
  </conditionalFormatting>
  <conditionalFormatting sqref="K64">
    <cfRule type="cellIs" dxfId="161" priority="196" stopIfTrue="1" operator="lessThan">
      <formula>0</formula>
    </cfRule>
  </conditionalFormatting>
  <conditionalFormatting sqref="K65">
    <cfRule type="cellIs" dxfId="160" priority="193" stopIfTrue="1" operator="lessThan">
      <formula>0</formula>
    </cfRule>
    <cfRule type="expression" dxfId="159" priority="194" stopIfTrue="1">
      <formula>ISTEXT(K65)</formula>
    </cfRule>
    <cfRule type="cellIs" dxfId="158" priority="195" stopIfTrue="1" operator="greaterThan">
      <formula>K64</formula>
    </cfRule>
  </conditionalFormatting>
  <conditionalFormatting sqref="K64">
    <cfRule type="cellIs" dxfId="157" priority="192" stopIfTrue="1" operator="lessThan">
      <formula>0</formula>
    </cfRule>
  </conditionalFormatting>
  <conditionalFormatting sqref="K66:K77">
    <cfRule type="cellIs" dxfId="156" priority="190" stopIfTrue="1" operator="lessThan">
      <formula>0</formula>
    </cfRule>
    <cfRule type="expression" dxfId="155" priority="191" stopIfTrue="1">
      <formula>ISTEXT(K66)</formula>
    </cfRule>
  </conditionalFormatting>
  <conditionalFormatting sqref="K64">
    <cfRule type="cellIs" dxfId="154" priority="189" stopIfTrue="1" operator="lessThan">
      <formula>0</formula>
    </cfRule>
  </conditionalFormatting>
  <conditionalFormatting sqref="D64:J64">
    <cfRule type="cellIs" dxfId="153" priority="188" stopIfTrue="1" operator="lessThan">
      <formula>D65</formula>
    </cfRule>
  </conditionalFormatting>
  <conditionalFormatting sqref="K64">
    <cfRule type="cellIs" dxfId="152" priority="187" stopIfTrue="1" operator="lessThan">
      <formula>0</formula>
    </cfRule>
  </conditionalFormatting>
  <conditionalFormatting sqref="D64:J64">
    <cfRule type="cellIs" dxfId="151" priority="186" stopIfTrue="1" operator="lessThan">
      <formula>D65</formula>
    </cfRule>
  </conditionalFormatting>
  <conditionalFormatting sqref="D64:J64">
    <cfRule type="cellIs" dxfId="150" priority="184" stopIfTrue="1" operator="lessThan">
      <formula>D65</formula>
    </cfRule>
    <cfRule type="cellIs" dxfId="149" priority="185" stopIfTrue="1" operator="lessThan">
      <formula>0</formula>
    </cfRule>
  </conditionalFormatting>
  <conditionalFormatting sqref="K64">
    <cfRule type="cellIs" dxfId="148" priority="183" stopIfTrue="1" operator="lessThan">
      <formula>0</formula>
    </cfRule>
  </conditionalFormatting>
  <conditionalFormatting sqref="D64:J64">
    <cfRule type="cellIs" dxfId="147" priority="182" stopIfTrue="1" operator="lessThan">
      <formula>D65</formula>
    </cfRule>
  </conditionalFormatting>
  <conditionalFormatting sqref="K64">
    <cfRule type="cellIs" dxfId="146" priority="181" stopIfTrue="1" operator="lessThan">
      <formula>0</formula>
    </cfRule>
  </conditionalFormatting>
  <conditionalFormatting sqref="D64:J64">
    <cfRule type="cellIs" dxfId="145" priority="180" stopIfTrue="1" operator="lessThan">
      <formula>D65</formula>
    </cfRule>
  </conditionalFormatting>
  <conditionalFormatting sqref="D64:J64">
    <cfRule type="cellIs" dxfId="144" priority="178" stopIfTrue="1" operator="lessThan">
      <formula>D65</formula>
    </cfRule>
    <cfRule type="cellIs" dxfId="143" priority="179" stopIfTrue="1" operator="lessThan">
      <formula>0</formula>
    </cfRule>
  </conditionalFormatting>
  <conditionalFormatting sqref="K64">
    <cfRule type="cellIs" dxfId="142" priority="177" stopIfTrue="1" operator="lessThan">
      <formula>0</formula>
    </cfRule>
  </conditionalFormatting>
  <conditionalFormatting sqref="D64:J64">
    <cfRule type="cellIs" dxfId="141" priority="176" stopIfTrue="1" operator="lessThan">
      <formula>D65</formula>
    </cfRule>
  </conditionalFormatting>
  <conditionalFormatting sqref="K64">
    <cfRule type="cellIs" dxfId="140" priority="175" stopIfTrue="1" operator="lessThan">
      <formula>0</formula>
    </cfRule>
  </conditionalFormatting>
  <conditionalFormatting sqref="D64:J64">
    <cfRule type="cellIs" dxfId="139" priority="174" stopIfTrue="1" operator="lessThan">
      <formula>D65</formula>
    </cfRule>
  </conditionalFormatting>
  <conditionalFormatting sqref="D64:J64">
    <cfRule type="cellIs" dxfId="138" priority="172" stopIfTrue="1" operator="lessThan">
      <formula>D65</formula>
    </cfRule>
    <cfRule type="cellIs" dxfId="137" priority="173" stopIfTrue="1" operator="lessThan">
      <formula>0</formula>
    </cfRule>
  </conditionalFormatting>
  <conditionalFormatting sqref="K64">
    <cfRule type="cellIs" dxfId="136" priority="171" stopIfTrue="1" operator="lessThan">
      <formula>0</formula>
    </cfRule>
  </conditionalFormatting>
  <conditionalFormatting sqref="D64:J64">
    <cfRule type="cellIs" dxfId="135" priority="170" stopIfTrue="1" operator="lessThan">
      <formula>D65</formula>
    </cfRule>
  </conditionalFormatting>
  <conditionalFormatting sqref="K64">
    <cfRule type="cellIs" dxfId="134" priority="169" stopIfTrue="1" operator="lessThan">
      <formula>0</formula>
    </cfRule>
  </conditionalFormatting>
  <conditionalFormatting sqref="D64:J64">
    <cfRule type="cellIs" dxfId="133" priority="168" stopIfTrue="1" operator="lessThan">
      <formula>D65</formula>
    </cfRule>
  </conditionalFormatting>
  <conditionalFormatting sqref="D64:J64">
    <cfRule type="cellIs" dxfId="132" priority="166" stopIfTrue="1" operator="lessThan">
      <formula>D65</formula>
    </cfRule>
    <cfRule type="cellIs" dxfId="131" priority="167" stopIfTrue="1" operator="lessThan">
      <formula>0</formula>
    </cfRule>
  </conditionalFormatting>
  <conditionalFormatting sqref="K64">
    <cfRule type="cellIs" dxfId="130" priority="165" stopIfTrue="1" operator="lessThan">
      <formula>0</formula>
    </cfRule>
  </conditionalFormatting>
  <conditionalFormatting sqref="D64:J64">
    <cfRule type="cellIs" dxfId="129" priority="164" stopIfTrue="1" operator="lessThan">
      <formula>D65</formula>
    </cfRule>
  </conditionalFormatting>
  <conditionalFormatting sqref="K64">
    <cfRule type="cellIs" dxfId="128" priority="163" stopIfTrue="1" operator="lessThan">
      <formula>0</formula>
    </cfRule>
  </conditionalFormatting>
  <conditionalFormatting sqref="D64:J64">
    <cfRule type="cellIs" dxfId="127" priority="162" stopIfTrue="1" operator="lessThan">
      <formula>D65</formula>
    </cfRule>
  </conditionalFormatting>
  <conditionalFormatting sqref="D64:J64">
    <cfRule type="cellIs" dxfId="126" priority="160" stopIfTrue="1" operator="lessThan">
      <formula>D65</formula>
    </cfRule>
    <cfRule type="cellIs" dxfId="125" priority="161" stopIfTrue="1" operator="lessThan">
      <formula>0</formula>
    </cfRule>
  </conditionalFormatting>
  <conditionalFormatting sqref="D60:J60">
    <cfRule type="cellIs" dxfId="124" priority="159" operator="equal">
      <formula>"E6"</formula>
    </cfRule>
  </conditionalFormatting>
  <conditionalFormatting sqref="D83:J83">
    <cfRule type="cellIs" dxfId="123" priority="158" operator="equal">
      <formula>"E6"</formula>
    </cfRule>
  </conditionalFormatting>
  <conditionalFormatting sqref="D87:J87">
    <cfRule type="cellIs" dxfId="122" priority="157" stopIfTrue="1" operator="equal">
      <formula>"E7"</formula>
    </cfRule>
  </conditionalFormatting>
  <conditionalFormatting sqref="D83:J83">
    <cfRule type="containsText" dxfId="121" priority="155" stopIfTrue="1" operator="containsText" text="E">
      <formula>NOT(ISERROR(SEARCH("E",D83)))</formula>
    </cfRule>
  </conditionalFormatting>
  <conditionalFormatting sqref="D79:J82">
    <cfRule type="containsText" dxfId="120" priority="154" operator="containsText" text="E">
      <formula>NOT(ISERROR(SEARCH("E",D79)))</formula>
    </cfRule>
  </conditionalFormatting>
  <conditionalFormatting sqref="D84:J85">
    <cfRule type="containsText" dxfId="119" priority="152" stopIfTrue="1" operator="containsText" text="E">
      <formula>NOT(ISERROR(SEARCH("E",D84)))</formula>
    </cfRule>
  </conditionalFormatting>
  <conditionalFormatting sqref="D13:J18">
    <cfRule type="cellIs" dxfId="118" priority="150" stopIfTrue="1" operator="lessThan">
      <formula>0</formula>
    </cfRule>
    <cfRule type="expression" dxfId="117" priority="151" stopIfTrue="1">
      <formula>ISTEXT(D13)</formula>
    </cfRule>
  </conditionalFormatting>
  <conditionalFormatting sqref="D13:J18">
    <cfRule type="cellIs" dxfId="116" priority="148" stopIfTrue="1" operator="lessThan">
      <formula>0</formula>
    </cfRule>
    <cfRule type="expression" dxfId="115" priority="149" stopIfTrue="1">
      <formula>ISTEXT(D13)</formula>
    </cfRule>
  </conditionalFormatting>
  <conditionalFormatting sqref="D30:J32 D29:I29">
    <cfRule type="cellIs" dxfId="114" priority="146" stopIfTrue="1" operator="lessThan">
      <formula>0</formula>
    </cfRule>
    <cfRule type="expression" dxfId="113" priority="147" stopIfTrue="1">
      <formula>ISTEXT(D29)</formula>
    </cfRule>
  </conditionalFormatting>
  <conditionalFormatting sqref="D30:J31 D29:I29">
    <cfRule type="cellIs" dxfId="112" priority="144" stopIfTrue="1" operator="lessThan">
      <formula>0</formula>
    </cfRule>
    <cfRule type="expression" dxfId="111" priority="145" stopIfTrue="1">
      <formula>ISTEXT(D29)</formula>
    </cfRule>
  </conditionalFormatting>
  <conditionalFormatting sqref="D27:H32">
    <cfRule type="cellIs" dxfId="110" priority="142" stopIfTrue="1" operator="lessThan">
      <formula>0</formula>
    </cfRule>
    <cfRule type="expression" dxfId="109" priority="143" stopIfTrue="1">
      <formula>ISTEXT(D27)</formula>
    </cfRule>
  </conditionalFormatting>
  <conditionalFormatting sqref="D30:J32 D29:I29">
    <cfRule type="cellIs" dxfId="108" priority="140" stopIfTrue="1" operator="lessThan">
      <formula>0</formula>
    </cfRule>
    <cfRule type="expression" dxfId="107" priority="141" stopIfTrue="1">
      <formula>ISTEXT(D29)</formula>
    </cfRule>
  </conditionalFormatting>
  <conditionalFormatting sqref="D30:J32 D29:I29">
    <cfRule type="cellIs" dxfId="106" priority="138" stopIfTrue="1" operator="lessThan">
      <formula>0</formula>
    </cfRule>
    <cfRule type="expression" dxfId="105" priority="139" stopIfTrue="1">
      <formula>ISTEXT(D29)</formula>
    </cfRule>
  </conditionalFormatting>
  <conditionalFormatting sqref="D65:J66">
    <cfRule type="cellIs" dxfId="104" priority="116" stopIfTrue="1" operator="lessThan">
      <formula>0</formula>
    </cfRule>
    <cfRule type="expression" dxfId="103" priority="117" stopIfTrue="1">
      <formula>ISTEXT(D65)</formula>
    </cfRule>
  </conditionalFormatting>
  <conditionalFormatting sqref="D65:J66">
    <cfRule type="cellIs" dxfId="102" priority="114" stopIfTrue="1" operator="lessThan">
      <formula>0</formula>
    </cfRule>
    <cfRule type="expression" dxfId="101" priority="115" stopIfTrue="1">
      <formula>ISTEXT(D65)</formula>
    </cfRule>
  </conditionalFormatting>
  <conditionalFormatting sqref="D70:J71">
    <cfRule type="cellIs" dxfId="100" priority="112" stopIfTrue="1" operator="lessThan">
      <formula>0</formula>
    </cfRule>
    <cfRule type="expression" dxfId="99" priority="113" stopIfTrue="1">
      <formula>ISTEXT(D70)</formula>
    </cfRule>
  </conditionalFormatting>
  <conditionalFormatting sqref="D70:J71">
    <cfRule type="cellIs" dxfId="98" priority="110" stopIfTrue="1" operator="lessThan">
      <formula>0</formula>
    </cfRule>
    <cfRule type="expression" dxfId="97" priority="111" stopIfTrue="1">
      <formula>ISTEXT(D70)</formula>
    </cfRule>
  </conditionalFormatting>
  <conditionalFormatting sqref="D75:J78">
    <cfRule type="cellIs" dxfId="96" priority="105" stopIfTrue="1" operator="lessThan">
      <formula>0</formula>
    </cfRule>
    <cfRule type="expression" dxfId="95" priority="106" stopIfTrue="1">
      <formula>ISTEXT(D75)</formula>
    </cfRule>
  </conditionalFormatting>
  <conditionalFormatting sqref="D77:J77">
    <cfRule type="cellIs" dxfId="94" priority="107" stopIfTrue="1" operator="lessThan">
      <formula>0</formula>
    </cfRule>
    <cfRule type="expression" dxfId="93" priority="108" stopIfTrue="1">
      <formula>ISTEXT(D77)</formula>
    </cfRule>
    <cfRule type="expression" dxfId="92" priority="109" stopIfTrue="1">
      <formula>(D$49="E1")</formula>
    </cfRule>
  </conditionalFormatting>
  <conditionalFormatting sqref="D77:J77">
    <cfRule type="cellIs" dxfId="91" priority="102" stopIfTrue="1" operator="lessThan">
      <formula>0</formula>
    </cfRule>
    <cfRule type="expression" dxfId="90" priority="103" stopIfTrue="1">
      <formula>ISTEXT(D77)</formula>
    </cfRule>
    <cfRule type="expression" dxfId="89" priority="104" stopIfTrue="1">
      <formula>(D$49="E1")</formula>
    </cfRule>
  </conditionalFormatting>
  <conditionalFormatting sqref="D78:J78">
    <cfRule type="cellIs" dxfId="88" priority="100" stopIfTrue="1" operator="lessThan">
      <formula>0</formula>
    </cfRule>
    <cfRule type="expression" dxfId="87" priority="101" stopIfTrue="1">
      <formula>ISTEXT(D78)</formula>
    </cfRule>
  </conditionalFormatting>
  <conditionalFormatting sqref="D75:J77">
    <cfRule type="cellIs" dxfId="86" priority="98" stopIfTrue="1" operator="lessThan">
      <formula>0</formula>
    </cfRule>
    <cfRule type="expression" dxfId="85" priority="99" stopIfTrue="1">
      <formula>ISTEXT(D75)</formula>
    </cfRule>
  </conditionalFormatting>
  <conditionalFormatting sqref="K64">
    <cfRule type="cellIs" dxfId="84" priority="97" stopIfTrue="1" operator="lessThan">
      <formula>0</formula>
    </cfRule>
  </conditionalFormatting>
  <conditionalFormatting sqref="K64">
    <cfRule type="cellIs" dxfId="83" priority="96" stopIfTrue="1" operator="lessThan">
      <formula>0</formula>
    </cfRule>
  </conditionalFormatting>
  <conditionalFormatting sqref="K64">
    <cfRule type="cellIs" dxfId="82" priority="95" stopIfTrue="1" operator="lessThan">
      <formula>0</formula>
    </cfRule>
  </conditionalFormatting>
  <conditionalFormatting sqref="K64">
    <cfRule type="cellIs" dxfId="81" priority="94" stopIfTrue="1" operator="lessThan">
      <formula>0</formula>
    </cfRule>
  </conditionalFormatting>
  <conditionalFormatting sqref="K64">
    <cfRule type="cellIs" dxfId="80" priority="93" stopIfTrue="1" operator="lessThan">
      <formula>0</formula>
    </cfRule>
  </conditionalFormatting>
  <conditionalFormatting sqref="K64">
    <cfRule type="cellIs" dxfId="79" priority="92" stopIfTrue="1" operator="lessThan">
      <formula>0</formula>
    </cfRule>
  </conditionalFormatting>
  <conditionalFormatting sqref="K64">
    <cfRule type="cellIs" dxfId="78" priority="91" stopIfTrue="1" operator="lessThan">
      <formula>0</formula>
    </cfRule>
  </conditionalFormatting>
  <conditionalFormatting sqref="K64">
    <cfRule type="cellIs" dxfId="77" priority="90" stopIfTrue="1" operator="lessThan">
      <formula>0</formula>
    </cfRule>
  </conditionalFormatting>
  <conditionalFormatting sqref="K64">
    <cfRule type="cellIs" dxfId="76" priority="89" stopIfTrue="1" operator="lessThan">
      <formula>0</formula>
    </cfRule>
  </conditionalFormatting>
  <conditionalFormatting sqref="K64">
    <cfRule type="cellIs" dxfId="75" priority="88" stopIfTrue="1" operator="lessThan">
      <formula>0</formula>
    </cfRule>
  </conditionalFormatting>
  <conditionalFormatting sqref="K64">
    <cfRule type="cellIs" dxfId="74" priority="87" stopIfTrue="1" operator="lessThan">
      <formula>0</formula>
    </cfRule>
  </conditionalFormatting>
  <conditionalFormatting sqref="K64">
    <cfRule type="cellIs" dxfId="73" priority="86" stopIfTrue="1" operator="lessThan">
      <formula>0</formula>
    </cfRule>
  </conditionalFormatting>
  <conditionalFormatting sqref="K64">
    <cfRule type="cellIs" dxfId="72" priority="85" stopIfTrue="1" operator="lessThan">
      <formula>0</formula>
    </cfRule>
  </conditionalFormatting>
  <conditionalFormatting sqref="K64">
    <cfRule type="cellIs" dxfId="71" priority="84" stopIfTrue="1" operator="lessThan">
      <formula>0</formula>
    </cfRule>
  </conditionalFormatting>
  <conditionalFormatting sqref="K64">
    <cfRule type="cellIs" dxfId="70" priority="83" stopIfTrue="1" operator="lessThan">
      <formula>0</formula>
    </cfRule>
  </conditionalFormatting>
  <conditionalFormatting sqref="K64">
    <cfRule type="cellIs" dxfId="69" priority="82" stopIfTrue="1" operator="lessThan">
      <formula>0</formula>
    </cfRule>
  </conditionalFormatting>
  <conditionalFormatting sqref="K64">
    <cfRule type="cellIs" dxfId="68" priority="81" stopIfTrue="1" operator="lessThan">
      <formula>0</formula>
    </cfRule>
  </conditionalFormatting>
  <conditionalFormatting sqref="K64">
    <cfRule type="cellIs" dxfId="67" priority="80" stopIfTrue="1" operator="lessThan">
      <formula>0</formula>
    </cfRule>
  </conditionalFormatting>
  <conditionalFormatting sqref="K64">
    <cfRule type="cellIs" dxfId="66" priority="79" stopIfTrue="1" operator="lessThan">
      <formula>0</formula>
    </cfRule>
  </conditionalFormatting>
  <conditionalFormatting sqref="K64">
    <cfRule type="cellIs" dxfId="65" priority="78" stopIfTrue="1" operator="lessThan">
      <formula>0</formula>
    </cfRule>
  </conditionalFormatting>
  <conditionalFormatting sqref="D64:J64">
    <cfRule type="cellIs" dxfId="64" priority="77" stopIfTrue="1" operator="lessThan">
      <formula>D65</formula>
    </cfRule>
  </conditionalFormatting>
  <conditionalFormatting sqref="D64:J64">
    <cfRule type="cellIs" dxfId="63" priority="75" stopIfTrue="1" operator="lessThan">
      <formula>D65</formula>
    </cfRule>
    <cfRule type="cellIs" dxfId="62" priority="76" stopIfTrue="1" operator="lessThan">
      <formula>0</formula>
    </cfRule>
  </conditionalFormatting>
  <conditionalFormatting sqref="D64:J64">
    <cfRule type="cellIs" dxfId="61" priority="74" stopIfTrue="1" operator="lessThan">
      <formula>D65</formula>
    </cfRule>
  </conditionalFormatting>
  <conditionalFormatting sqref="D64:J64">
    <cfRule type="cellIs" dxfId="60" priority="72" stopIfTrue="1" operator="lessThan">
      <formula>D65</formula>
    </cfRule>
    <cfRule type="cellIs" dxfId="59" priority="73" stopIfTrue="1" operator="lessThan">
      <formula>0</formula>
    </cfRule>
  </conditionalFormatting>
  <conditionalFormatting sqref="D64:J64">
    <cfRule type="cellIs" dxfId="58" priority="71" stopIfTrue="1" operator="lessThan">
      <formula>D65</formula>
    </cfRule>
  </conditionalFormatting>
  <conditionalFormatting sqref="D64:J64">
    <cfRule type="cellIs" dxfId="57" priority="69" stopIfTrue="1" operator="lessThan">
      <formula>D65</formula>
    </cfRule>
    <cfRule type="cellIs" dxfId="56" priority="70" stopIfTrue="1" operator="lessThan">
      <formula>0</formula>
    </cfRule>
  </conditionalFormatting>
  <conditionalFormatting sqref="D64:J64">
    <cfRule type="cellIs" dxfId="55" priority="68" stopIfTrue="1" operator="lessThan">
      <formula>D65</formula>
    </cfRule>
  </conditionalFormatting>
  <conditionalFormatting sqref="D64:J64">
    <cfRule type="cellIs" dxfId="54" priority="66" stopIfTrue="1" operator="lessThan">
      <formula>D65</formula>
    </cfRule>
    <cfRule type="cellIs" dxfId="53" priority="67" stopIfTrue="1" operator="lessThan">
      <formula>0</formula>
    </cfRule>
  </conditionalFormatting>
  <conditionalFormatting sqref="D64:J64">
    <cfRule type="cellIs" dxfId="52" priority="65" stopIfTrue="1" operator="lessThan">
      <formula>D65</formula>
    </cfRule>
  </conditionalFormatting>
  <conditionalFormatting sqref="D64:J64">
    <cfRule type="cellIs" dxfId="51" priority="63" stopIfTrue="1" operator="lessThan">
      <formula>D65</formula>
    </cfRule>
    <cfRule type="cellIs" dxfId="50" priority="64" stopIfTrue="1" operator="lessThan">
      <formula>0</formula>
    </cfRule>
  </conditionalFormatting>
  <conditionalFormatting sqref="D43:J45 D48:J50">
    <cfRule type="cellIs" dxfId="49" priority="39" stopIfTrue="1" operator="lessThan">
      <formula>0</formula>
    </cfRule>
    <cfRule type="expression" dxfId="48" priority="40" stopIfTrue="1">
      <formula>ISTEXT(D43)</formula>
    </cfRule>
  </conditionalFormatting>
  <conditionalFormatting sqref="D43:J45 D48:J50">
    <cfRule type="cellIs" dxfId="47" priority="37" stopIfTrue="1" operator="lessThan">
      <formula>0</formula>
    </cfRule>
    <cfRule type="expression" dxfId="46" priority="38" stopIfTrue="1">
      <formula>ISTEXT(D43)</formula>
    </cfRule>
  </conditionalFormatting>
  <conditionalFormatting sqref="D41:J53">
    <cfRule type="cellIs" dxfId="45" priority="35" stopIfTrue="1" operator="lessThan">
      <formula>0</formula>
    </cfRule>
    <cfRule type="expression" dxfId="44" priority="36" stopIfTrue="1">
      <formula>ISTEXT(D41)</formula>
    </cfRule>
  </conditionalFormatting>
  <conditionalFormatting sqref="D41:J53">
    <cfRule type="cellIs" dxfId="43" priority="33" stopIfTrue="1" operator="lessThan">
      <formula>0</formula>
    </cfRule>
    <cfRule type="expression" dxfId="42" priority="34" stopIfTrue="1">
      <formula>ISTEXT(D41)</formula>
    </cfRule>
  </conditionalFormatting>
  <conditionalFormatting sqref="D46:J47">
    <cfRule type="cellIs" dxfId="41" priority="31" stopIfTrue="1" operator="lessThan">
      <formula>0</formula>
    </cfRule>
    <cfRule type="expression" dxfId="40" priority="32" stopIfTrue="1">
      <formula>ISTEXT(D46)</formula>
    </cfRule>
  </conditionalFormatting>
  <conditionalFormatting sqref="D46:J47">
    <cfRule type="cellIs" dxfId="39" priority="29" stopIfTrue="1" operator="lessThan">
      <formula>0</formula>
    </cfRule>
    <cfRule type="expression" dxfId="38" priority="30" stopIfTrue="1">
      <formula>ISTEXT(D46)</formula>
    </cfRule>
  </conditionalFormatting>
  <conditionalFormatting sqref="D51:J54">
    <cfRule type="cellIs" dxfId="37" priority="24" stopIfTrue="1" operator="lessThan">
      <formula>0</formula>
    </cfRule>
    <cfRule type="expression" dxfId="36" priority="25" stopIfTrue="1">
      <formula>ISTEXT(D51)</formula>
    </cfRule>
  </conditionalFormatting>
  <conditionalFormatting sqref="D53:J53">
    <cfRule type="cellIs" dxfId="35" priority="26" stopIfTrue="1" operator="lessThan">
      <formula>0</formula>
    </cfRule>
    <cfRule type="expression" dxfId="34" priority="27" stopIfTrue="1">
      <formula>ISTEXT(D53)</formula>
    </cfRule>
    <cfRule type="expression" dxfId="33" priority="28" stopIfTrue="1">
      <formula>(D$49="E1")</formula>
    </cfRule>
  </conditionalFormatting>
  <conditionalFormatting sqref="D53:J53">
    <cfRule type="cellIs" dxfId="32" priority="21" stopIfTrue="1" operator="lessThan">
      <formula>0</formula>
    </cfRule>
    <cfRule type="expression" dxfId="31" priority="22" stopIfTrue="1">
      <formula>ISTEXT(D53)</formula>
    </cfRule>
    <cfRule type="expression" dxfId="30" priority="23" stopIfTrue="1">
      <formula>(D$49="E1")</formula>
    </cfRule>
  </conditionalFormatting>
  <conditionalFormatting sqref="D54:J54">
    <cfRule type="cellIs" dxfId="29" priority="19" stopIfTrue="1" operator="lessThan">
      <formula>0</formula>
    </cfRule>
    <cfRule type="expression" dxfId="28" priority="20" stopIfTrue="1">
      <formula>ISTEXT(D54)</formula>
    </cfRule>
  </conditionalFormatting>
  <conditionalFormatting sqref="D51:J53">
    <cfRule type="cellIs" dxfId="27" priority="17" stopIfTrue="1" operator="lessThan">
      <formula>0</formula>
    </cfRule>
    <cfRule type="expression" dxfId="26" priority="18" stopIfTrue="1">
      <formula>ISTEXT(D51)</formula>
    </cfRule>
  </conditionalFormatting>
  <conditionalFormatting sqref="D48">
    <cfRule type="cellIs" dxfId="25" priority="15" stopIfTrue="1" operator="lessThan">
      <formula>0</formula>
    </cfRule>
    <cfRule type="expression" dxfId="24" priority="16" stopIfTrue="1">
      <formula>ISTEXT(D48)</formula>
    </cfRule>
  </conditionalFormatting>
  <conditionalFormatting sqref="D48">
    <cfRule type="cellIs" dxfId="23" priority="13" stopIfTrue="1" operator="lessThan">
      <formula>0</formula>
    </cfRule>
    <cfRule type="expression" dxfId="22" priority="14" stopIfTrue="1">
      <formula>ISTEXT(D48)</formula>
    </cfRule>
  </conditionalFormatting>
  <conditionalFormatting sqref="E48">
    <cfRule type="cellIs" dxfId="21" priority="11" stopIfTrue="1" operator="lessThan">
      <formula>0</formula>
    </cfRule>
    <cfRule type="expression" dxfId="20" priority="12" stopIfTrue="1">
      <formula>ISTEXT(E48)</formula>
    </cfRule>
  </conditionalFormatting>
  <conditionalFormatting sqref="E48">
    <cfRule type="cellIs" dxfId="19" priority="9" stopIfTrue="1" operator="lessThan">
      <formula>0</formula>
    </cfRule>
    <cfRule type="expression" dxfId="18" priority="10" stopIfTrue="1">
      <formula>ISTEXT(E48)</formula>
    </cfRule>
  </conditionalFormatting>
  <conditionalFormatting sqref="F48">
    <cfRule type="cellIs" dxfId="17" priority="7" stopIfTrue="1" operator="lessThan">
      <formula>0</formula>
    </cfRule>
    <cfRule type="expression" dxfId="16" priority="8" stopIfTrue="1">
      <formula>ISTEXT(F48)</formula>
    </cfRule>
  </conditionalFormatting>
  <conditionalFormatting sqref="F48">
    <cfRule type="cellIs" dxfId="15" priority="5" stopIfTrue="1" operator="lessThan">
      <formula>0</formula>
    </cfRule>
    <cfRule type="expression" dxfId="14" priority="6" stopIfTrue="1">
      <formula>ISTEXT(F48)</formula>
    </cfRule>
  </conditionalFormatting>
  <conditionalFormatting sqref="G72">
    <cfRule type="cellIs" dxfId="13" priority="3" stopIfTrue="1" operator="lessThan">
      <formula>0</formula>
    </cfRule>
    <cfRule type="expression" dxfId="12" priority="4" stopIfTrue="1">
      <formula>ISTEXT(G72)</formula>
    </cfRule>
  </conditionalFormatting>
  <conditionalFormatting sqref="G72">
    <cfRule type="cellIs" dxfId="11" priority="1" stopIfTrue="1" operator="lessThan">
      <formula>0</formula>
    </cfRule>
    <cfRule type="expression" dxfId="10" priority="2" stopIfTrue="1">
      <formula>ISTEXT(G72)</formula>
    </cfRule>
  </conditionalFormatting>
  <pageMargins left="0.23622047244094491" right="0.23622047244094491" top="0.74803149606299213" bottom="0.74803149606299213" header="0.31496062992125984" footer="0.31496062992125984"/>
  <pageSetup paperSize="9" scale="55" orientation="landscape" r:id="rId1"/>
  <headerFooter alignWithMargins="0"/>
  <rowBreaks count="1" manualBreakCount="1">
    <brk id="106" max="10"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4"/>
  </sheetPr>
  <dimension ref="A1:AE123"/>
  <sheetViews>
    <sheetView view="pageBreakPreview" topLeftCell="A61" zoomScale="70" zoomScaleNormal="70" zoomScaleSheetLayoutView="70" zoomScalePageLayoutView="55" workbookViewId="0">
      <selection activeCell="K14" sqref="K14:O15"/>
    </sheetView>
  </sheetViews>
  <sheetFormatPr defaultRowHeight="12.75" x14ac:dyDescent="0.2"/>
  <cols>
    <col min="1" max="1" width="9.85546875" style="1" customWidth="1"/>
    <col min="2" max="2" width="50.140625" style="86" bestFit="1" customWidth="1"/>
    <col min="3" max="7" width="12.7109375" style="100" customWidth="1"/>
    <col min="8" max="8" width="20.7109375" style="86" customWidth="1"/>
    <col min="9" max="9" width="9.85546875" style="1" customWidth="1"/>
    <col min="10" max="10" width="43.140625" style="1" customWidth="1"/>
    <col min="11" max="15" width="12.7109375" style="1" customWidth="1"/>
    <col min="16" max="16" width="20.42578125" style="1" customWidth="1"/>
    <col min="17" max="31" width="9.140625" style="1" hidden="1" customWidth="1"/>
    <col min="32" max="16384" width="9.140625" style="1"/>
  </cols>
  <sheetData>
    <row r="1" spans="1:31" ht="13.5" thickBot="1" x14ac:dyDescent="0.25"/>
    <row r="2" spans="1:31" x14ac:dyDescent="0.2">
      <c r="C2" s="101"/>
      <c r="D2" s="102"/>
      <c r="E2" s="102"/>
      <c r="F2" s="102"/>
      <c r="G2" s="102"/>
      <c r="H2" s="87"/>
      <c r="I2" s="2"/>
      <c r="J2" s="3"/>
      <c r="K2" s="7"/>
      <c r="L2" s="7"/>
      <c r="Q2" s="1" t="b">
        <v>1</v>
      </c>
    </row>
    <row r="3" spans="1:31" ht="18" x14ac:dyDescent="0.25">
      <c r="C3" s="208" t="s">
        <v>186</v>
      </c>
      <c r="D3" s="209"/>
      <c r="E3" s="209"/>
      <c r="F3" s="209"/>
      <c r="G3" s="209"/>
      <c r="H3" s="209"/>
      <c r="I3" s="209"/>
      <c r="J3" s="210"/>
      <c r="K3" s="106"/>
      <c r="L3" s="106"/>
    </row>
    <row r="4" spans="1:31" ht="18" x14ac:dyDescent="0.25">
      <c r="C4" s="211">
        <v>42309</v>
      </c>
      <c r="D4" s="212"/>
      <c r="E4" s="212"/>
      <c r="F4" s="212"/>
      <c r="G4" s="212"/>
      <c r="H4" s="212"/>
      <c r="I4" s="212"/>
      <c r="J4" s="213"/>
      <c r="K4" s="107"/>
      <c r="L4" s="107"/>
    </row>
    <row r="5" spans="1:31" ht="13.5" thickBot="1" x14ac:dyDescent="0.25">
      <c r="C5" s="103"/>
      <c r="D5" s="104"/>
      <c r="E5" s="104"/>
      <c r="F5" s="104"/>
      <c r="G5" s="104"/>
      <c r="H5" s="88"/>
      <c r="I5" s="5"/>
      <c r="J5" s="6"/>
      <c r="K5" s="7"/>
      <c r="L5" s="7"/>
    </row>
    <row r="7" spans="1:31" ht="18" x14ac:dyDescent="0.25">
      <c r="B7" s="92"/>
      <c r="C7" s="214" t="str">
        <f>IF(AND(H13="",H16="",H19="",H22="",H25="",H28="",H40="",H43="",H46="",H49="",H52="",H55="",P13="",P40="",H65="",P65="",H74="",H83=""),"This page is complete","This page is incomplete")</f>
        <v>This page is incomplete</v>
      </c>
      <c r="D7" s="214"/>
      <c r="E7" s="214"/>
      <c r="F7" s="214"/>
      <c r="G7" s="214"/>
      <c r="H7" s="214"/>
      <c r="I7" s="214"/>
      <c r="J7" s="214"/>
      <c r="K7" s="108"/>
      <c r="L7" s="108"/>
      <c r="Q7" s="1" t="str">
        <f>$C$7</f>
        <v>This page is incomplete</v>
      </c>
    </row>
    <row r="8" spans="1:31" x14ac:dyDescent="0.2">
      <c r="B8" s="93"/>
    </row>
    <row r="9" spans="1:31" ht="27.75" customHeight="1" x14ac:dyDescent="0.2">
      <c r="B9" s="205" t="s">
        <v>88</v>
      </c>
      <c r="C9" s="205"/>
      <c r="D9" s="205"/>
      <c r="E9" s="205"/>
      <c r="F9" s="205"/>
      <c r="G9" s="205"/>
      <c r="H9" s="205"/>
      <c r="I9" s="205"/>
      <c r="J9" s="205"/>
      <c r="K9" s="205"/>
      <c r="L9" s="205"/>
      <c r="M9" s="205"/>
      <c r="N9" s="205"/>
      <c r="O9" s="205"/>
      <c r="P9" s="205"/>
      <c r="Q9" s="82"/>
      <c r="R9" s="82"/>
      <c r="S9" s="82"/>
      <c r="T9" s="79"/>
      <c r="U9" s="55"/>
    </row>
    <row r="10" spans="1:31" ht="27.75" customHeight="1" x14ac:dyDescent="0.2">
      <c r="B10" s="118" t="s">
        <v>136</v>
      </c>
      <c r="H10" s="80" t="s">
        <v>105</v>
      </c>
      <c r="J10" s="55"/>
      <c r="K10" s="135"/>
      <c r="L10" s="135"/>
      <c r="M10" s="79"/>
      <c r="N10" s="79"/>
      <c r="O10" s="79"/>
      <c r="P10" s="79"/>
      <c r="Q10" s="24" t="b">
        <v>0</v>
      </c>
      <c r="R10" s="24"/>
      <c r="S10" s="79"/>
      <c r="T10" s="79"/>
      <c r="U10" s="55"/>
    </row>
    <row r="11" spans="1:31" ht="9.75" customHeight="1" x14ac:dyDescent="0.2">
      <c r="H11" s="89"/>
      <c r="J11" s="135"/>
      <c r="K11" s="135"/>
      <c r="L11" s="135"/>
      <c r="M11" s="79"/>
      <c r="N11" s="79"/>
      <c r="O11" s="79"/>
      <c r="P11" s="79"/>
      <c r="Q11" s="24"/>
      <c r="R11" s="24"/>
      <c r="S11" s="79"/>
      <c r="T11" s="79"/>
      <c r="U11" s="55"/>
    </row>
    <row r="12" spans="1:31" ht="27.75" customHeight="1" x14ac:dyDescent="0.2">
      <c r="B12" s="199" t="s">
        <v>42</v>
      </c>
      <c r="C12" s="116" t="s">
        <v>114</v>
      </c>
      <c r="D12" s="116" t="s">
        <v>124</v>
      </c>
      <c r="E12" s="116" t="s">
        <v>41</v>
      </c>
      <c r="F12" s="116" t="s">
        <v>131</v>
      </c>
      <c r="G12" s="116" t="s">
        <v>115</v>
      </c>
      <c r="I12" s="45"/>
      <c r="J12" s="203" t="s">
        <v>137</v>
      </c>
      <c r="K12" s="99">
        <v>5</v>
      </c>
      <c r="L12" s="99">
        <v>4</v>
      </c>
      <c r="M12" s="99">
        <v>3</v>
      </c>
      <c r="N12" s="99">
        <v>2</v>
      </c>
      <c r="O12" s="99">
        <v>1</v>
      </c>
      <c r="P12" s="90"/>
      <c r="W12" s="70" t="s">
        <v>142</v>
      </c>
      <c r="AE12" s="70" t="s">
        <v>142</v>
      </c>
    </row>
    <row r="13" spans="1:31" ht="27.75" customHeight="1" x14ac:dyDescent="0.2">
      <c r="A13" s="45" t="s">
        <v>74</v>
      </c>
      <c r="B13" s="200"/>
      <c r="C13" s="120"/>
      <c r="D13" s="120"/>
      <c r="E13" s="120"/>
      <c r="F13" s="120"/>
      <c r="G13" s="120"/>
      <c r="H13" s="90" t="str">
        <f>IF($Q$10=TRUE,"",(IF(W13&gt;1,"Only select one box",IF(W13=0,"Please select a box",""))))</f>
        <v>Please select a box</v>
      </c>
      <c r="I13" s="45" t="s">
        <v>125</v>
      </c>
      <c r="J13" s="202"/>
      <c r="K13" s="99"/>
      <c r="L13" s="99"/>
      <c r="M13" s="99"/>
      <c r="N13" s="99"/>
      <c r="O13" s="99"/>
      <c r="P13" s="90" t="str">
        <f>IF($Q$10=TRUE,"",(IF(AE13&gt;1,"Only select one box",IF(AE13=0,"Please select a box",""))))</f>
        <v>Please select a box</v>
      </c>
      <c r="Q13" s="24" t="b">
        <v>0</v>
      </c>
      <c r="R13" s="24" t="b">
        <v>0</v>
      </c>
      <c r="S13" s="24" t="b">
        <v>0</v>
      </c>
      <c r="T13" s="24" t="b">
        <v>0</v>
      </c>
      <c r="U13" s="24" t="b">
        <v>0</v>
      </c>
      <c r="W13" s="1">
        <f>COUNTIF(Q13:U13,"TRUE")</f>
        <v>0</v>
      </c>
      <c r="Y13" s="24" t="b">
        <v>0</v>
      </c>
      <c r="Z13" s="24" t="b">
        <v>0</v>
      </c>
      <c r="AA13" s="24" t="b">
        <v>0</v>
      </c>
      <c r="AB13" s="24" t="b">
        <v>0</v>
      </c>
      <c r="AC13" s="24" t="b">
        <v>0</v>
      </c>
      <c r="AE13" s="1">
        <f>COUNTIF(Y13:AC13,"TRUE")</f>
        <v>0</v>
      </c>
    </row>
    <row r="14" spans="1:31" ht="30" customHeight="1" x14ac:dyDescent="0.2">
      <c r="A14" s="45" t="s">
        <v>144</v>
      </c>
      <c r="B14" s="115" t="s">
        <v>160</v>
      </c>
      <c r="C14" s="196"/>
      <c r="D14" s="197"/>
      <c r="E14" s="197"/>
      <c r="F14" s="197"/>
      <c r="G14" s="198"/>
      <c r="H14" s="90"/>
      <c r="I14" s="207" t="s">
        <v>143</v>
      </c>
      <c r="J14" s="203" t="s">
        <v>161</v>
      </c>
      <c r="K14" s="215"/>
      <c r="L14" s="216"/>
      <c r="M14" s="216"/>
      <c r="N14" s="216"/>
      <c r="O14" s="217"/>
      <c r="P14" s="90"/>
      <c r="Q14" s="24"/>
      <c r="R14" s="24"/>
      <c r="S14" s="24"/>
      <c r="T14" s="24"/>
      <c r="U14" s="24"/>
      <c r="Y14" s="24"/>
      <c r="Z14" s="24"/>
      <c r="AA14" s="24"/>
      <c r="AB14" s="24"/>
      <c r="AC14" s="24"/>
    </row>
    <row r="15" spans="1:31" ht="24.95" customHeight="1" x14ac:dyDescent="0.2">
      <c r="A15" s="45"/>
      <c r="B15" s="201" t="s">
        <v>43</v>
      </c>
      <c r="C15" s="119" t="s">
        <v>116</v>
      </c>
      <c r="D15" s="119" t="s">
        <v>127</v>
      </c>
      <c r="E15" s="119" t="s">
        <v>41</v>
      </c>
      <c r="F15" s="119" t="s">
        <v>132</v>
      </c>
      <c r="G15" s="119" t="s">
        <v>117</v>
      </c>
      <c r="H15" s="90"/>
      <c r="I15" s="207"/>
      <c r="J15" s="204"/>
      <c r="K15" s="218"/>
      <c r="L15" s="219"/>
      <c r="M15" s="219"/>
      <c r="N15" s="219"/>
      <c r="O15" s="220"/>
      <c r="Q15" s="24"/>
      <c r="R15" s="24"/>
      <c r="S15" s="24"/>
      <c r="T15" s="24"/>
      <c r="U15" s="24"/>
    </row>
    <row r="16" spans="1:31" ht="30" customHeight="1" x14ac:dyDescent="0.2">
      <c r="A16" s="45" t="s">
        <v>75</v>
      </c>
      <c r="B16" s="202"/>
      <c r="C16" s="121"/>
      <c r="D16" s="121"/>
      <c r="E16" s="121"/>
      <c r="F16" s="121"/>
      <c r="G16" s="121"/>
      <c r="H16" s="90" t="str">
        <f>IF($Q$10=TRUE,"",(IF(W16&gt;1,"Only select one box",IF(W16=0,"Please select a box",""))))</f>
        <v>Please select a box</v>
      </c>
      <c r="I16" s="81"/>
      <c r="J16" s="113"/>
      <c r="K16" s="113"/>
      <c r="L16" s="113"/>
      <c r="M16" s="113"/>
      <c r="N16" s="113"/>
      <c r="O16" s="113"/>
      <c r="P16" s="27"/>
      <c r="Q16" s="24" t="b">
        <v>0</v>
      </c>
      <c r="R16" s="24" t="b">
        <v>0</v>
      </c>
      <c r="S16" s="24" t="b">
        <v>0</v>
      </c>
      <c r="T16" s="24" t="b">
        <v>0</v>
      </c>
      <c r="U16" s="24" t="b">
        <v>0</v>
      </c>
      <c r="W16" s="1">
        <f>COUNTIF(Q16:U16,"TRUE")</f>
        <v>0</v>
      </c>
    </row>
    <row r="17" spans="1:26" ht="30" customHeight="1" x14ac:dyDescent="0.2">
      <c r="A17" s="45" t="s">
        <v>145</v>
      </c>
      <c r="B17" s="117" t="s">
        <v>160</v>
      </c>
      <c r="C17" s="196"/>
      <c r="D17" s="197"/>
      <c r="E17" s="197"/>
      <c r="F17" s="197"/>
      <c r="G17" s="198"/>
      <c r="H17" s="90"/>
      <c r="I17" s="81"/>
      <c r="J17" s="112"/>
      <c r="K17" s="112"/>
      <c r="L17" s="112"/>
      <c r="M17" s="112"/>
      <c r="N17" s="112"/>
      <c r="O17" s="112"/>
      <c r="P17" s="27"/>
      <c r="Q17" s="24"/>
      <c r="R17" s="24"/>
      <c r="S17" s="24"/>
      <c r="T17" s="24"/>
      <c r="U17" s="24"/>
    </row>
    <row r="18" spans="1:26" ht="24.95" customHeight="1" x14ac:dyDescent="0.2">
      <c r="A18" s="45"/>
      <c r="B18" s="199" t="s">
        <v>44</v>
      </c>
      <c r="C18" s="116" t="s">
        <v>118</v>
      </c>
      <c r="D18" s="116" t="s">
        <v>128</v>
      </c>
      <c r="E18" s="116" t="s">
        <v>41</v>
      </c>
      <c r="F18" s="116" t="s">
        <v>133</v>
      </c>
      <c r="G18" s="116" t="s">
        <v>119</v>
      </c>
      <c r="H18" s="90"/>
      <c r="I18" s="45"/>
      <c r="J18" s="130"/>
      <c r="K18" s="130"/>
      <c r="L18" s="130"/>
      <c r="M18" s="130"/>
      <c r="N18" s="130"/>
      <c r="O18" s="130"/>
      <c r="P18" s="27"/>
      <c r="Q18" s="24"/>
      <c r="R18" s="24"/>
      <c r="S18" s="24"/>
      <c r="T18" s="24"/>
      <c r="U18" s="24"/>
    </row>
    <row r="19" spans="1:26" ht="30" customHeight="1" x14ac:dyDescent="0.2">
      <c r="A19" s="45" t="s">
        <v>76</v>
      </c>
      <c r="B19" s="202"/>
      <c r="C19" s="120"/>
      <c r="D19" s="120"/>
      <c r="E19" s="120"/>
      <c r="F19" s="120"/>
      <c r="G19" s="120"/>
      <c r="H19" s="90" t="str">
        <f>IF($Q$10=TRUE,"",(IF(W19&gt;1,"Only select one box",IF(W19=0,"Please select a box",""))))</f>
        <v>Please select a box</v>
      </c>
      <c r="I19" s="45"/>
      <c r="K19" s="130"/>
      <c r="L19" s="130"/>
      <c r="M19" s="130"/>
      <c r="N19" s="130"/>
      <c r="O19" s="130"/>
      <c r="P19" s="27"/>
      <c r="Q19" s="24" t="b">
        <v>0</v>
      </c>
      <c r="R19" s="24" t="b">
        <v>0</v>
      </c>
      <c r="S19" s="24" t="b">
        <v>0</v>
      </c>
      <c r="T19" s="24" t="b">
        <v>0</v>
      </c>
      <c r="U19" s="24" t="b">
        <v>0</v>
      </c>
      <c r="W19" s="1">
        <f>COUNTIF(Q19:U19,"TRUE")</f>
        <v>0</v>
      </c>
    </row>
    <row r="20" spans="1:26" ht="30" customHeight="1" x14ac:dyDescent="0.2">
      <c r="A20" s="45" t="s">
        <v>146</v>
      </c>
      <c r="B20" s="115" t="s">
        <v>160</v>
      </c>
      <c r="C20" s="196"/>
      <c r="D20" s="197"/>
      <c r="E20" s="197"/>
      <c r="F20" s="197"/>
      <c r="G20" s="198"/>
      <c r="H20" s="90"/>
      <c r="I20" s="45"/>
      <c r="J20" s="130"/>
      <c r="K20" s="130"/>
      <c r="L20" s="130"/>
      <c r="M20" s="130"/>
      <c r="N20" s="130"/>
      <c r="O20" s="130"/>
      <c r="P20" s="27"/>
      <c r="Q20" s="24"/>
      <c r="R20" s="24"/>
      <c r="S20" s="24"/>
      <c r="T20" s="24"/>
      <c r="U20" s="24"/>
    </row>
    <row r="21" spans="1:26" ht="24.95" customHeight="1" x14ac:dyDescent="0.2">
      <c r="A21" s="45"/>
      <c r="B21" s="201" t="s">
        <v>45</v>
      </c>
      <c r="C21" s="119" t="s">
        <v>120</v>
      </c>
      <c r="D21" s="119" t="s">
        <v>129</v>
      </c>
      <c r="E21" s="119" t="s">
        <v>41</v>
      </c>
      <c r="F21" s="119" t="s">
        <v>134</v>
      </c>
      <c r="G21" s="119" t="s">
        <v>121</v>
      </c>
      <c r="H21" s="90"/>
      <c r="I21" s="45"/>
      <c r="J21" s="130"/>
      <c r="K21" s="130"/>
      <c r="L21" s="130"/>
      <c r="M21" s="130"/>
      <c r="N21" s="130"/>
      <c r="O21" s="130"/>
      <c r="P21" s="27"/>
      <c r="Q21" s="24"/>
      <c r="R21" s="24"/>
      <c r="S21" s="24"/>
      <c r="T21" s="24"/>
      <c r="U21" s="24"/>
    </row>
    <row r="22" spans="1:26" ht="30" customHeight="1" x14ac:dyDescent="0.2">
      <c r="A22" s="45" t="s">
        <v>77</v>
      </c>
      <c r="B22" s="202"/>
      <c r="C22" s="121"/>
      <c r="D22" s="121"/>
      <c r="E22" s="121"/>
      <c r="F22" s="121"/>
      <c r="G22" s="121"/>
      <c r="H22" s="90" t="str">
        <f>IF($Q$10=TRUE,"",(IF(W22&gt;1,"Only select one box",IF(W22=0,"Please select a box",""))))</f>
        <v>Please select a box</v>
      </c>
      <c r="I22" s="45"/>
      <c r="J22" s="130"/>
      <c r="K22" s="130"/>
      <c r="L22" s="130"/>
      <c r="M22" s="130"/>
      <c r="N22" s="130"/>
      <c r="O22" s="130"/>
      <c r="P22" s="27"/>
      <c r="Q22" s="24" t="b">
        <v>0</v>
      </c>
      <c r="R22" s="24" t="b">
        <v>0</v>
      </c>
      <c r="S22" s="24" t="b">
        <v>0</v>
      </c>
      <c r="T22" s="24" t="b">
        <v>0</v>
      </c>
      <c r="U22" s="24" t="b">
        <v>0</v>
      </c>
      <c r="W22" s="1">
        <f>COUNTIF(Q22:U22,"TRUE")</f>
        <v>0</v>
      </c>
      <c r="X22" s="82"/>
      <c r="Y22" s="82"/>
      <c r="Z22" s="82"/>
    </row>
    <row r="23" spans="1:26" ht="30" customHeight="1" x14ac:dyDescent="0.2">
      <c r="A23" s="45" t="s">
        <v>147</v>
      </c>
      <c r="B23" s="117" t="s">
        <v>160</v>
      </c>
      <c r="C23" s="196"/>
      <c r="D23" s="197"/>
      <c r="E23" s="197"/>
      <c r="F23" s="197"/>
      <c r="G23" s="198"/>
      <c r="H23" s="90"/>
      <c r="I23" s="45"/>
      <c r="J23" s="130"/>
      <c r="K23" s="130"/>
      <c r="L23" s="130"/>
      <c r="M23" s="130"/>
      <c r="N23" s="130"/>
      <c r="O23" s="130"/>
      <c r="P23" s="27"/>
      <c r="Q23" s="24"/>
      <c r="R23" s="24"/>
      <c r="S23" s="24"/>
      <c r="T23" s="24"/>
      <c r="U23" s="24"/>
      <c r="X23" s="82"/>
      <c r="Y23" s="82"/>
      <c r="Z23" s="82"/>
    </row>
    <row r="24" spans="1:26" ht="24.95" customHeight="1" x14ac:dyDescent="0.2">
      <c r="A24" s="45"/>
      <c r="B24" s="199" t="s">
        <v>47</v>
      </c>
      <c r="C24" s="116" t="s">
        <v>122</v>
      </c>
      <c r="D24" s="116" t="s">
        <v>130</v>
      </c>
      <c r="E24" s="116" t="s">
        <v>46</v>
      </c>
      <c r="F24" s="116" t="s">
        <v>135</v>
      </c>
      <c r="G24" s="116" t="s">
        <v>123</v>
      </c>
      <c r="H24" s="90"/>
      <c r="J24" s="130"/>
      <c r="K24" s="130"/>
      <c r="L24" s="130"/>
      <c r="M24" s="130"/>
      <c r="N24" s="130"/>
      <c r="O24" s="130"/>
      <c r="Q24" s="24"/>
      <c r="R24" s="24"/>
      <c r="S24" s="24"/>
      <c r="T24" s="24"/>
      <c r="U24" s="24"/>
    </row>
    <row r="25" spans="1:26" ht="30" customHeight="1" x14ac:dyDescent="0.2">
      <c r="A25" s="45" t="s">
        <v>78</v>
      </c>
      <c r="B25" s="202"/>
      <c r="C25" s="120"/>
      <c r="D25" s="120"/>
      <c r="E25" s="120"/>
      <c r="F25" s="120"/>
      <c r="G25" s="120"/>
      <c r="H25" s="90" t="str">
        <f>IF($Q$10=TRUE,"",(IF(W25&gt;1,"Only select one box",IF(W25=0,"Please select a box",""))))</f>
        <v>Please select a box</v>
      </c>
      <c r="I25" s="70"/>
      <c r="J25" s="84"/>
      <c r="K25" s="84"/>
      <c r="L25" s="84"/>
      <c r="M25" s="131"/>
      <c r="N25" s="131"/>
      <c r="O25" s="131"/>
      <c r="Q25" s="24" t="b">
        <v>0</v>
      </c>
      <c r="R25" s="24" t="b">
        <v>0</v>
      </c>
      <c r="S25" s="24" t="b">
        <v>0</v>
      </c>
      <c r="T25" s="24" t="b">
        <v>0</v>
      </c>
      <c r="U25" s="24" t="b">
        <v>0</v>
      </c>
      <c r="W25" s="1">
        <f>COUNTIF(Q25:U25,"TRUE")</f>
        <v>0</v>
      </c>
    </row>
    <row r="26" spans="1:26" ht="30" customHeight="1" x14ac:dyDescent="0.2">
      <c r="A26" s="45" t="s">
        <v>148</v>
      </c>
      <c r="B26" s="115" t="s">
        <v>160</v>
      </c>
      <c r="C26" s="196"/>
      <c r="D26" s="197"/>
      <c r="E26" s="197"/>
      <c r="F26" s="197"/>
      <c r="G26" s="198"/>
      <c r="H26" s="90"/>
      <c r="I26" s="70"/>
      <c r="J26" s="84"/>
      <c r="K26" s="84"/>
      <c r="L26" s="84"/>
      <c r="M26" s="131"/>
      <c r="N26" s="131"/>
      <c r="O26" s="131"/>
      <c r="Q26" s="24"/>
      <c r="R26" s="24"/>
      <c r="S26" s="24"/>
      <c r="T26" s="24"/>
      <c r="U26" s="24"/>
    </row>
    <row r="27" spans="1:26" ht="24.95" customHeight="1" x14ac:dyDescent="0.2">
      <c r="A27" s="45"/>
      <c r="B27" s="201" t="s">
        <v>48</v>
      </c>
      <c r="C27" s="119" t="s">
        <v>122</v>
      </c>
      <c r="D27" s="119" t="s">
        <v>130</v>
      </c>
      <c r="E27" s="119" t="s">
        <v>41</v>
      </c>
      <c r="F27" s="119" t="s">
        <v>134</v>
      </c>
      <c r="G27" s="119" t="s">
        <v>121</v>
      </c>
      <c r="H27" s="90"/>
      <c r="J27" s="83"/>
      <c r="K27" s="83"/>
      <c r="L27" s="83"/>
      <c r="M27" s="83"/>
      <c r="N27" s="83"/>
      <c r="O27" s="83"/>
      <c r="Q27" s="24"/>
      <c r="R27" s="24"/>
      <c r="S27" s="24"/>
      <c r="T27" s="24"/>
      <c r="U27" s="24"/>
    </row>
    <row r="28" spans="1:26" ht="30" customHeight="1" x14ac:dyDescent="0.2">
      <c r="A28" s="45" t="s">
        <v>79</v>
      </c>
      <c r="B28" s="202"/>
      <c r="C28" s="121"/>
      <c r="D28" s="121"/>
      <c r="E28" s="121"/>
      <c r="F28" s="121"/>
      <c r="G28" s="121"/>
      <c r="H28" s="90" t="str">
        <f>IF($Q$10=TRUE,"",(IF(W28&gt;1,"Only select one box",IF(W28=0,"Please select a box",""))))</f>
        <v>Please select a box</v>
      </c>
      <c r="I28" s="70"/>
      <c r="J28" s="84"/>
      <c r="K28" s="84"/>
      <c r="L28" s="84"/>
      <c r="M28" s="84"/>
      <c r="N28" s="84"/>
      <c r="O28" s="84"/>
      <c r="Q28" s="24" t="b">
        <v>0</v>
      </c>
      <c r="R28" s="24" t="b">
        <v>0</v>
      </c>
      <c r="S28" s="24" t="b">
        <v>0</v>
      </c>
      <c r="T28" s="24" t="b">
        <v>0</v>
      </c>
      <c r="U28" s="24" t="b">
        <v>0</v>
      </c>
      <c r="W28" s="1">
        <f>COUNTIF(Q28:U28,"TRUE")</f>
        <v>0</v>
      </c>
    </row>
    <row r="29" spans="1:26" ht="30" customHeight="1" x14ac:dyDescent="0.2">
      <c r="A29" s="45" t="s">
        <v>149</v>
      </c>
      <c r="B29" s="117" t="s">
        <v>160</v>
      </c>
      <c r="C29" s="196"/>
      <c r="D29" s="197"/>
      <c r="E29" s="197"/>
      <c r="F29" s="197"/>
      <c r="G29" s="198"/>
      <c r="H29" s="90"/>
      <c r="I29" s="70"/>
      <c r="J29" s="84"/>
      <c r="K29" s="84"/>
      <c r="L29" s="84"/>
      <c r="M29" s="84"/>
      <c r="N29" s="84"/>
      <c r="O29" s="84"/>
      <c r="Q29" s="24"/>
      <c r="R29" s="24"/>
      <c r="S29" s="24"/>
      <c r="T29" s="24"/>
      <c r="U29" s="24"/>
    </row>
    <row r="30" spans="1:26" ht="12.75" customHeight="1" x14ac:dyDescent="0.2">
      <c r="A30" s="45"/>
      <c r="B30" s="94"/>
      <c r="C30" s="132"/>
      <c r="D30" s="132"/>
      <c r="E30" s="132"/>
      <c r="F30" s="132"/>
      <c r="G30" s="132"/>
      <c r="H30" s="90"/>
      <c r="I30" s="70"/>
      <c r="J30" s="84"/>
      <c r="K30" s="84"/>
      <c r="L30" s="84"/>
      <c r="M30" s="84"/>
      <c r="N30" s="84"/>
      <c r="O30" s="84"/>
      <c r="Q30" s="24"/>
      <c r="R30" s="24"/>
      <c r="S30" s="24"/>
      <c r="T30" s="24"/>
      <c r="U30" s="24"/>
    </row>
    <row r="31" spans="1:26" ht="12.75" customHeight="1" x14ac:dyDescent="0.2">
      <c r="A31" s="45"/>
      <c r="B31" s="94"/>
      <c r="C31" s="132"/>
      <c r="D31" s="132"/>
      <c r="E31" s="132"/>
      <c r="F31" s="132"/>
      <c r="G31" s="132"/>
      <c r="H31" s="90"/>
      <c r="I31" s="70"/>
      <c r="J31" s="84"/>
      <c r="K31" s="84"/>
      <c r="L31" s="84"/>
      <c r="M31" s="84"/>
      <c r="N31" s="84"/>
      <c r="O31" s="84"/>
      <c r="Q31" s="24"/>
      <c r="R31" s="24"/>
      <c r="S31" s="24"/>
      <c r="T31" s="24"/>
      <c r="U31" s="24"/>
    </row>
    <row r="32" spans="1:26" ht="13.5" customHeight="1" x14ac:dyDescent="0.2">
      <c r="I32" s="70"/>
      <c r="J32" s="84"/>
      <c r="K32" s="84"/>
      <c r="L32" s="84"/>
      <c r="M32" s="84"/>
      <c r="N32" s="84"/>
      <c r="O32" s="84"/>
      <c r="Q32" s="24"/>
      <c r="R32" s="24"/>
      <c r="S32" s="24"/>
      <c r="T32" s="24"/>
      <c r="U32" s="24"/>
    </row>
    <row r="33" spans="1:31" ht="51.75" customHeight="1" x14ac:dyDescent="0.2">
      <c r="I33" s="70"/>
      <c r="J33" s="84"/>
      <c r="K33" s="84"/>
      <c r="L33" s="84"/>
      <c r="M33" s="84"/>
      <c r="N33" s="84"/>
      <c r="O33" s="84"/>
    </row>
    <row r="34" spans="1:31" x14ac:dyDescent="0.2">
      <c r="A34" s="45"/>
      <c r="B34" s="93"/>
      <c r="I34" s="45"/>
      <c r="J34" s="83"/>
      <c r="K34" s="83"/>
      <c r="L34" s="83"/>
      <c r="M34" s="83"/>
      <c r="N34" s="83"/>
      <c r="O34" s="83"/>
    </row>
    <row r="35" spans="1:31" x14ac:dyDescent="0.2">
      <c r="A35" s="45"/>
      <c r="B35" s="93"/>
      <c r="I35" s="45"/>
    </row>
    <row r="36" spans="1:31" ht="27.75" customHeight="1" x14ac:dyDescent="0.2">
      <c r="A36" s="45"/>
      <c r="B36" s="205" t="s">
        <v>89</v>
      </c>
      <c r="C36" s="205"/>
      <c r="D36" s="205"/>
      <c r="E36" s="205"/>
      <c r="F36" s="205"/>
      <c r="G36" s="205"/>
      <c r="H36" s="205"/>
      <c r="I36" s="205"/>
      <c r="J36" s="205"/>
      <c r="K36" s="205"/>
      <c r="L36" s="205"/>
      <c r="M36" s="205"/>
      <c r="N36" s="205"/>
      <c r="O36" s="205"/>
      <c r="P36" s="205"/>
      <c r="Q36" s="82"/>
      <c r="R36" s="82"/>
      <c r="S36" s="82"/>
      <c r="T36" s="79"/>
    </row>
    <row r="37" spans="1:31" ht="27.75" customHeight="1" x14ac:dyDescent="0.2">
      <c r="A37" s="45"/>
      <c r="B37" s="118" t="s">
        <v>136</v>
      </c>
      <c r="E37" s="95"/>
      <c r="F37" s="95"/>
      <c r="G37" s="95"/>
      <c r="H37" s="80" t="s">
        <v>105</v>
      </c>
      <c r="J37" s="134"/>
      <c r="K37" s="134"/>
      <c r="L37" s="134"/>
      <c r="M37" s="79"/>
      <c r="N37" s="79"/>
      <c r="O37" s="79"/>
      <c r="P37" s="79"/>
      <c r="Q37" s="24" t="b">
        <v>0</v>
      </c>
      <c r="R37" s="24"/>
      <c r="S37" s="79"/>
      <c r="T37" s="79"/>
    </row>
    <row r="38" spans="1:31" ht="9.75" customHeight="1" x14ac:dyDescent="0.2">
      <c r="A38" s="45"/>
      <c r="E38" s="95"/>
      <c r="F38" s="95"/>
      <c r="G38" s="95"/>
      <c r="H38" s="89"/>
      <c r="J38" s="134"/>
      <c r="K38" s="134"/>
      <c r="L38" s="134"/>
      <c r="M38" s="79"/>
      <c r="N38" s="79"/>
      <c r="O38" s="79"/>
      <c r="P38" s="79"/>
      <c r="Q38" s="24"/>
      <c r="R38" s="24"/>
      <c r="S38" s="79"/>
      <c r="T38" s="79"/>
    </row>
    <row r="39" spans="1:31" ht="32.25" customHeight="1" x14ac:dyDescent="0.2">
      <c r="A39" s="45"/>
      <c r="B39" s="199" t="s">
        <v>42</v>
      </c>
      <c r="C39" s="116" t="s">
        <v>114</v>
      </c>
      <c r="D39" s="116" t="s">
        <v>124</v>
      </c>
      <c r="E39" s="116" t="s">
        <v>41</v>
      </c>
      <c r="F39" s="116" t="s">
        <v>131</v>
      </c>
      <c r="G39" s="116" t="s">
        <v>115</v>
      </c>
      <c r="I39" s="45"/>
      <c r="J39" s="203" t="s">
        <v>159</v>
      </c>
      <c r="K39" s="99">
        <v>5</v>
      </c>
      <c r="L39" s="99">
        <v>4</v>
      </c>
      <c r="M39" s="99">
        <v>3</v>
      </c>
      <c r="N39" s="99">
        <v>2</v>
      </c>
      <c r="O39" s="99">
        <v>1</v>
      </c>
      <c r="P39" s="90"/>
      <c r="W39" s="70" t="s">
        <v>142</v>
      </c>
      <c r="AE39" s="70" t="s">
        <v>142</v>
      </c>
    </row>
    <row r="40" spans="1:31" ht="27.75" customHeight="1" x14ac:dyDescent="0.2">
      <c r="A40" s="45" t="s">
        <v>80</v>
      </c>
      <c r="B40" s="200"/>
      <c r="C40" s="120"/>
      <c r="D40" s="120"/>
      <c r="E40" s="120"/>
      <c r="F40" s="120"/>
      <c r="G40" s="120"/>
      <c r="H40" s="90" t="str">
        <f>IF($Q$37=TRUE,"",(IF(W40&gt;1,"Only select one box",IF(W40=0,"Please select a box",""))))</f>
        <v>Please select a box</v>
      </c>
      <c r="I40" s="45" t="s">
        <v>126</v>
      </c>
      <c r="J40" s="202"/>
      <c r="K40" s="99"/>
      <c r="L40" s="99"/>
      <c r="M40" s="99"/>
      <c r="N40" s="99"/>
      <c r="O40" s="99"/>
      <c r="P40" s="90" t="str">
        <f>IF($Q$37=TRUE,"",(IF(AE40&gt;1,"Only select one box",IF(AE40=0,"Please select a box",""))))</f>
        <v>Please select a box</v>
      </c>
      <c r="Q40" s="24" t="b">
        <v>0</v>
      </c>
      <c r="R40" s="24" t="b">
        <v>0</v>
      </c>
      <c r="S40" s="24" t="b">
        <v>0</v>
      </c>
      <c r="T40" s="24" t="b">
        <v>0</v>
      </c>
      <c r="U40" s="24" t="b">
        <v>0</v>
      </c>
      <c r="W40" s="1">
        <f>COUNTIF(Q40:U40,"TRUE")</f>
        <v>0</v>
      </c>
      <c r="Y40" s="24" t="b">
        <v>0</v>
      </c>
      <c r="Z40" s="24" t="b">
        <v>0</v>
      </c>
      <c r="AA40" s="24" t="b">
        <v>0</v>
      </c>
      <c r="AB40" s="24" t="b">
        <v>0</v>
      </c>
      <c r="AC40" s="24" t="b">
        <v>0</v>
      </c>
      <c r="AE40" s="1">
        <f>COUNTIF(Y40:AC40,"TRUE")</f>
        <v>0</v>
      </c>
    </row>
    <row r="41" spans="1:31" ht="30" customHeight="1" x14ac:dyDescent="0.2">
      <c r="A41" s="45" t="s">
        <v>150</v>
      </c>
      <c r="B41" s="115" t="s">
        <v>160</v>
      </c>
      <c r="C41" s="196"/>
      <c r="D41" s="197"/>
      <c r="E41" s="197"/>
      <c r="F41" s="197"/>
      <c r="G41" s="198"/>
      <c r="H41" s="90"/>
      <c r="I41" s="207" t="s">
        <v>158</v>
      </c>
      <c r="J41" s="201" t="s">
        <v>161</v>
      </c>
      <c r="K41" s="215"/>
      <c r="L41" s="216"/>
      <c r="M41" s="216"/>
      <c r="N41" s="216"/>
      <c r="O41" s="217"/>
      <c r="P41" s="90"/>
      <c r="Q41" s="24"/>
      <c r="R41" s="24"/>
      <c r="S41" s="24"/>
      <c r="T41" s="24"/>
      <c r="U41" s="24"/>
      <c r="Y41" s="24"/>
      <c r="Z41" s="24"/>
      <c r="AA41" s="24"/>
      <c r="AB41" s="24"/>
      <c r="AC41" s="24"/>
    </row>
    <row r="42" spans="1:31" ht="24.95" customHeight="1" x14ac:dyDescent="0.2">
      <c r="A42" s="45"/>
      <c r="B42" s="201" t="s">
        <v>43</v>
      </c>
      <c r="C42" s="119" t="s">
        <v>116</v>
      </c>
      <c r="D42" s="119" t="s">
        <v>127</v>
      </c>
      <c r="E42" s="119" t="s">
        <v>41</v>
      </c>
      <c r="F42" s="119" t="s">
        <v>132</v>
      </c>
      <c r="G42" s="119" t="s">
        <v>117</v>
      </c>
      <c r="H42" s="90"/>
      <c r="I42" s="207"/>
      <c r="J42" s="206"/>
      <c r="K42" s="218"/>
      <c r="L42" s="219"/>
      <c r="M42" s="219"/>
      <c r="N42" s="219"/>
      <c r="O42" s="220"/>
      <c r="Q42" s="24"/>
      <c r="R42" s="24"/>
      <c r="S42" s="24"/>
      <c r="T42" s="24"/>
      <c r="U42" s="24"/>
    </row>
    <row r="43" spans="1:31" ht="30" customHeight="1" x14ac:dyDescent="0.2">
      <c r="A43" s="45" t="s">
        <v>81</v>
      </c>
      <c r="B43" s="202"/>
      <c r="C43" s="121"/>
      <c r="D43" s="121"/>
      <c r="E43" s="121"/>
      <c r="F43" s="121"/>
      <c r="G43" s="121"/>
      <c r="H43" s="90" t="str">
        <f>IF($Q$37=TRUE,"",(IF(W43&gt;1,"Only select one box",IF(W43=0,"Please select a box",""))))</f>
        <v>Please select a box</v>
      </c>
      <c r="I43" s="112"/>
      <c r="J43" s="113"/>
      <c r="K43" s="113"/>
      <c r="L43" s="113"/>
      <c r="M43" s="113"/>
      <c r="N43" s="113"/>
      <c r="O43" s="113"/>
      <c r="P43" s="27"/>
      <c r="Q43" s="24" t="b">
        <v>0</v>
      </c>
      <c r="R43" s="24" t="b">
        <v>0</v>
      </c>
      <c r="S43" s="24" t="b">
        <v>0</v>
      </c>
      <c r="T43" s="24" t="b">
        <v>0</v>
      </c>
      <c r="U43" s="24" t="b">
        <v>0</v>
      </c>
      <c r="W43" s="1">
        <f>COUNTIF(Q43:U43,"TRUE")</f>
        <v>0</v>
      </c>
    </row>
    <row r="44" spans="1:31" ht="30" customHeight="1" x14ac:dyDescent="0.2">
      <c r="A44" s="45" t="s">
        <v>151</v>
      </c>
      <c r="B44" s="117" t="s">
        <v>160</v>
      </c>
      <c r="C44" s="196"/>
      <c r="D44" s="197"/>
      <c r="E44" s="197"/>
      <c r="F44" s="197"/>
      <c r="G44" s="198"/>
      <c r="H44" s="90"/>
      <c r="I44" s="112"/>
      <c r="J44" s="112"/>
      <c r="K44" s="112"/>
      <c r="L44" s="112"/>
      <c r="M44" s="112"/>
      <c r="N44" s="112"/>
      <c r="O44" s="112"/>
      <c r="P44" s="27"/>
      <c r="Q44" s="24"/>
      <c r="R44" s="24"/>
      <c r="S44" s="24"/>
      <c r="T44" s="24"/>
      <c r="U44" s="24"/>
    </row>
    <row r="45" spans="1:31" ht="24.95" customHeight="1" x14ac:dyDescent="0.2">
      <c r="A45" s="45"/>
      <c r="B45" s="199" t="s">
        <v>44</v>
      </c>
      <c r="C45" s="116" t="s">
        <v>118</v>
      </c>
      <c r="D45" s="116" t="s">
        <v>128</v>
      </c>
      <c r="E45" s="116" t="s">
        <v>41</v>
      </c>
      <c r="F45" s="116" t="s">
        <v>133</v>
      </c>
      <c r="G45" s="116" t="s">
        <v>119</v>
      </c>
      <c r="H45" s="90"/>
      <c r="I45" s="114"/>
      <c r="J45" s="133"/>
      <c r="K45" s="133"/>
      <c r="L45" s="133"/>
      <c r="M45" s="133"/>
      <c r="N45" s="133"/>
      <c r="O45" s="133"/>
      <c r="P45" s="27"/>
      <c r="Q45" s="24"/>
      <c r="R45" s="24"/>
      <c r="S45" s="24"/>
      <c r="T45" s="24"/>
      <c r="U45" s="24"/>
    </row>
    <row r="46" spans="1:31" ht="30" customHeight="1" x14ac:dyDescent="0.2">
      <c r="A46" s="45" t="s">
        <v>82</v>
      </c>
      <c r="B46" s="202"/>
      <c r="C46" s="120"/>
      <c r="D46" s="120"/>
      <c r="E46" s="120"/>
      <c r="F46" s="120"/>
      <c r="G46" s="120"/>
      <c r="H46" s="90" t="str">
        <f>IF($Q$37=TRUE,"",(IF(W46&gt;1,"Only select one box",IF(W46=0,"Please select a box",""))))</f>
        <v>Please select a box</v>
      </c>
      <c r="I46" s="83"/>
      <c r="J46" s="133"/>
      <c r="K46" s="133"/>
      <c r="L46" s="133"/>
      <c r="M46" s="133"/>
      <c r="N46" s="133"/>
      <c r="O46" s="133"/>
      <c r="P46" s="27"/>
      <c r="Q46" s="24" t="b">
        <v>0</v>
      </c>
      <c r="R46" s="24" t="b">
        <v>0</v>
      </c>
      <c r="S46" s="24" t="b">
        <v>0</v>
      </c>
      <c r="T46" s="24" t="b">
        <v>0</v>
      </c>
      <c r="U46" s="24" t="b">
        <v>0</v>
      </c>
      <c r="W46" s="1">
        <f>COUNTIF(Q46:U46,"TRUE")</f>
        <v>0</v>
      </c>
    </row>
    <row r="47" spans="1:31" ht="30" customHeight="1" x14ac:dyDescent="0.2">
      <c r="A47" s="45" t="s">
        <v>152</v>
      </c>
      <c r="B47" s="115" t="s">
        <v>160</v>
      </c>
      <c r="C47" s="196"/>
      <c r="D47" s="197"/>
      <c r="E47" s="197"/>
      <c r="F47" s="197"/>
      <c r="G47" s="198"/>
      <c r="H47" s="90"/>
      <c r="I47" s="83"/>
      <c r="J47" s="133"/>
      <c r="K47" s="133"/>
      <c r="L47" s="133"/>
      <c r="M47" s="133"/>
      <c r="N47" s="133"/>
      <c r="O47" s="133"/>
      <c r="P47" s="27"/>
      <c r="Q47" s="24"/>
      <c r="R47" s="24"/>
      <c r="S47" s="24"/>
      <c r="T47" s="24"/>
      <c r="U47" s="24"/>
    </row>
    <row r="48" spans="1:31" ht="24.95" customHeight="1" x14ac:dyDescent="0.2">
      <c r="A48" s="45"/>
      <c r="B48" s="201" t="s">
        <v>45</v>
      </c>
      <c r="C48" s="119" t="s">
        <v>120</v>
      </c>
      <c r="D48" s="119" t="s">
        <v>129</v>
      </c>
      <c r="E48" s="119" t="s">
        <v>41</v>
      </c>
      <c r="F48" s="119" t="s">
        <v>134</v>
      </c>
      <c r="G48" s="119" t="s">
        <v>121</v>
      </c>
      <c r="H48" s="90"/>
      <c r="I48" s="83"/>
      <c r="J48" s="133"/>
      <c r="K48" s="133"/>
      <c r="L48" s="133"/>
      <c r="M48" s="133"/>
      <c r="N48" s="133"/>
      <c r="O48" s="133"/>
      <c r="P48" s="27"/>
      <c r="Q48" s="24"/>
      <c r="R48" s="24"/>
      <c r="S48" s="24"/>
      <c r="T48" s="24"/>
      <c r="U48" s="24"/>
    </row>
    <row r="49" spans="1:26" ht="30" customHeight="1" x14ac:dyDescent="0.2">
      <c r="A49" s="45" t="s">
        <v>83</v>
      </c>
      <c r="B49" s="202"/>
      <c r="C49" s="121"/>
      <c r="D49" s="121"/>
      <c r="E49" s="121"/>
      <c r="F49" s="121"/>
      <c r="G49" s="121"/>
      <c r="H49" s="90" t="str">
        <f>IF($Q$37=TRUE,"",(IF(W49&gt;1,"Only select one box",IF(W49=0,"Please select a box",""))))</f>
        <v>Please select a box</v>
      </c>
      <c r="I49" s="83"/>
      <c r="J49" s="133"/>
      <c r="K49" s="133"/>
      <c r="L49" s="133"/>
      <c r="M49" s="133"/>
      <c r="N49" s="133"/>
      <c r="O49" s="133"/>
      <c r="Q49" s="24" t="b">
        <v>0</v>
      </c>
      <c r="R49" s="24" t="b">
        <v>0</v>
      </c>
      <c r="S49" s="24" t="b">
        <v>0</v>
      </c>
      <c r="T49" s="24" t="b">
        <v>0</v>
      </c>
      <c r="U49" s="24" t="b">
        <v>0</v>
      </c>
      <c r="W49" s="1">
        <f>COUNTIF(Q49:U49,"TRUE")</f>
        <v>0</v>
      </c>
      <c r="X49" s="82"/>
      <c r="Y49" s="82"/>
      <c r="Z49" s="82"/>
    </row>
    <row r="50" spans="1:26" ht="30" customHeight="1" x14ac:dyDescent="0.2">
      <c r="A50" s="45" t="s">
        <v>153</v>
      </c>
      <c r="B50" s="117" t="s">
        <v>160</v>
      </c>
      <c r="C50" s="196"/>
      <c r="D50" s="197"/>
      <c r="E50" s="197"/>
      <c r="F50" s="197"/>
      <c r="G50" s="198"/>
      <c r="H50" s="90"/>
      <c r="I50" s="83"/>
      <c r="J50" s="133"/>
      <c r="K50" s="133"/>
      <c r="L50" s="133"/>
      <c r="M50" s="133"/>
      <c r="N50" s="133"/>
      <c r="O50" s="133"/>
      <c r="Q50" s="24"/>
      <c r="R50" s="24"/>
      <c r="S50" s="24"/>
      <c r="T50" s="24"/>
      <c r="U50" s="24"/>
      <c r="X50" s="82"/>
      <c r="Y50" s="82"/>
      <c r="Z50" s="82"/>
    </row>
    <row r="51" spans="1:26" ht="24.95" customHeight="1" x14ac:dyDescent="0.2">
      <c r="A51" s="45"/>
      <c r="B51" s="199" t="s">
        <v>47</v>
      </c>
      <c r="C51" s="116" t="s">
        <v>122</v>
      </c>
      <c r="D51" s="116" t="s">
        <v>130</v>
      </c>
      <c r="E51" s="116" t="s">
        <v>46</v>
      </c>
      <c r="F51" s="116" t="s">
        <v>135</v>
      </c>
      <c r="G51" s="116" t="s">
        <v>123</v>
      </c>
      <c r="H51" s="90"/>
      <c r="I51" s="83"/>
      <c r="J51" s="133"/>
      <c r="K51" s="133"/>
      <c r="L51" s="133"/>
      <c r="M51" s="133"/>
      <c r="N51" s="133"/>
      <c r="O51" s="133"/>
      <c r="Q51" s="24"/>
      <c r="R51" s="24"/>
      <c r="S51" s="24"/>
      <c r="T51" s="24"/>
      <c r="U51" s="24"/>
    </row>
    <row r="52" spans="1:26" ht="30" customHeight="1" x14ac:dyDescent="0.2">
      <c r="A52" s="45" t="s">
        <v>84</v>
      </c>
      <c r="B52" s="202"/>
      <c r="C52" s="120"/>
      <c r="D52" s="120"/>
      <c r="E52" s="120"/>
      <c r="F52" s="120"/>
      <c r="G52" s="120"/>
      <c r="H52" s="90" t="str">
        <f>IF($Q$37=TRUE,"",(IF(W52&gt;1,"Only select one box",IF(W52=0,"Please select a box",""))))</f>
        <v>Please select a box</v>
      </c>
      <c r="I52" s="70"/>
      <c r="J52" s="84"/>
      <c r="K52" s="84"/>
      <c r="L52" s="84"/>
      <c r="M52" s="131"/>
      <c r="N52" s="131"/>
      <c r="O52" s="131"/>
      <c r="Q52" s="24" t="b">
        <v>0</v>
      </c>
      <c r="R52" s="24" t="b">
        <v>0</v>
      </c>
      <c r="S52" s="24" t="b">
        <v>0</v>
      </c>
      <c r="T52" s="24" t="b">
        <v>0</v>
      </c>
      <c r="U52" s="24" t="b">
        <v>0</v>
      </c>
      <c r="W52" s="1">
        <f>COUNTIF(Q52:U52,"TRUE")</f>
        <v>0</v>
      </c>
    </row>
    <row r="53" spans="1:26" ht="30" customHeight="1" x14ac:dyDescent="0.2">
      <c r="A53" s="45" t="s">
        <v>154</v>
      </c>
      <c r="B53" s="115" t="s">
        <v>160</v>
      </c>
      <c r="C53" s="196"/>
      <c r="D53" s="197"/>
      <c r="E53" s="197"/>
      <c r="F53" s="197"/>
      <c r="G53" s="198"/>
      <c r="H53" s="90"/>
      <c r="I53" s="70"/>
      <c r="J53" s="84"/>
      <c r="K53" s="84"/>
      <c r="L53" s="84"/>
      <c r="M53" s="131"/>
      <c r="N53" s="131"/>
      <c r="O53" s="131"/>
      <c r="Q53" s="24"/>
      <c r="R53" s="24"/>
      <c r="S53" s="24"/>
      <c r="T53" s="24"/>
      <c r="U53" s="24"/>
    </row>
    <row r="54" spans="1:26" ht="24.95" customHeight="1" x14ac:dyDescent="0.2">
      <c r="A54" s="45"/>
      <c r="B54" s="201" t="s">
        <v>48</v>
      </c>
      <c r="C54" s="119" t="s">
        <v>122</v>
      </c>
      <c r="D54" s="119" t="s">
        <v>130</v>
      </c>
      <c r="E54" s="119" t="s">
        <v>41</v>
      </c>
      <c r="F54" s="119" t="s">
        <v>134</v>
      </c>
      <c r="G54" s="119" t="s">
        <v>121</v>
      </c>
      <c r="H54" s="90"/>
      <c r="J54" s="83"/>
      <c r="K54" s="83"/>
      <c r="L54" s="83"/>
      <c r="M54" s="83"/>
      <c r="N54" s="83"/>
      <c r="O54" s="83"/>
      <c r="Q54" s="24"/>
      <c r="R54" s="24"/>
      <c r="S54" s="24"/>
      <c r="T54" s="24"/>
      <c r="U54" s="24"/>
    </row>
    <row r="55" spans="1:26" ht="30" customHeight="1" x14ac:dyDescent="0.2">
      <c r="A55" s="45" t="s">
        <v>85</v>
      </c>
      <c r="B55" s="202"/>
      <c r="C55" s="121"/>
      <c r="D55" s="121"/>
      <c r="E55" s="121"/>
      <c r="F55" s="121"/>
      <c r="G55" s="121"/>
      <c r="H55" s="90" t="str">
        <f>IF(Q37=TRUE,"",(IF(W55&gt;1,"Only select one box",IF(W55=0,"Please select a box",""))))</f>
        <v>Please select a box</v>
      </c>
      <c r="I55" s="70"/>
      <c r="J55" s="85"/>
      <c r="K55" s="85"/>
      <c r="L55" s="85"/>
      <c r="M55" s="84"/>
      <c r="N55" s="84"/>
      <c r="O55" s="84"/>
      <c r="Q55" s="24" t="b">
        <v>0</v>
      </c>
      <c r="R55" s="24" t="b">
        <v>0</v>
      </c>
      <c r="S55" s="24" t="b">
        <v>0</v>
      </c>
      <c r="T55" s="24" t="b">
        <v>0</v>
      </c>
      <c r="U55" s="24" t="b">
        <v>0</v>
      </c>
      <c r="W55" s="1">
        <f>COUNTIF(Q55:U55,"TRUE")</f>
        <v>0</v>
      </c>
    </row>
    <row r="56" spans="1:26" ht="30" customHeight="1" x14ac:dyDescent="0.2">
      <c r="A56" s="45" t="s">
        <v>155</v>
      </c>
      <c r="B56" s="117" t="s">
        <v>160</v>
      </c>
      <c r="C56" s="196"/>
      <c r="D56" s="197"/>
      <c r="E56" s="197"/>
      <c r="F56" s="197"/>
      <c r="G56" s="198"/>
      <c r="H56" s="90"/>
      <c r="I56" s="70"/>
      <c r="J56" s="85"/>
      <c r="K56" s="85"/>
      <c r="L56" s="85"/>
      <c r="M56" s="84"/>
      <c r="N56" s="84"/>
      <c r="O56" s="84"/>
      <c r="Q56" s="24"/>
      <c r="R56" s="24"/>
      <c r="S56" s="24"/>
      <c r="T56" s="24"/>
      <c r="U56" s="24"/>
    </row>
    <row r="57" spans="1:26" ht="9.75" customHeight="1" x14ac:dyDescent="0.2">
      <c r="B57" s="93"/>
    </row>
    <row r="58" spans="1:26" ht="12.75" customHeight="1" x14ac:dyDescent="0.2">
      <c r="A58" s="45"/>
      <c r="B58" s="94"/>
      <c r="C58" s="132"/>
      <c r="D58" s="132"/>
      <c r="E58" s="132"/>
      <c r="F58" s="132"/>
      <c r="G58" s="132"/>
      <c r="H58" s="90"/>
      <c r="I58" s="70"/>
      <c r="J58" s="84"/>
      <c r="K58" s="84"/>
      <c r="L58" s="84"/>
      <c r="M58" s="84"/>
      <c r="N58" s="84"/>
      <c r="O58" s="84"/>
      <c r="Q58" s="24"/>
      <c r="R58" s="24"/>
      <c r="S58" s="24"/>
      <c r="T58" s="24"/>
      <c r="U58" s="24"/>
    </row>
    <row r="59" spans="1:26" ht="13.5" customHeight="1" x14ac:dyDescent="0.2">
      <c r="I59" s="70"/>
      <c r="J59" s="84"/>
      <c r="K59" s="84"/>
      <c r="L59" s="84"/>
      <c r="M59" s="84"/>
      <c r="N59" s="84"/>
      <c r="O59" s="84"/>
      <c r="Q59" s="24"/>
      <c r="R59" s="24"/>
      <c r="S59" s="24"/>
      <c r="T59" s="24"/>
      <c r="U59" s="24"/>
    </row>
    <row r="60" spans="1:26" ht="51.75" customHeight="1" x14ac:dyDescent="0.2">
      <c r="I60" s="70"/>
      <c r="J60" s="84"/>
      <c r="K60" s="84"/>
      <c r="L60" s="84"/>
      <c r="M60" s="84"/>
      <c r="N60" s="84"/>
      <c r="O60" s="84"/>
    </row>
    <row r="61" spans="1:26" x14ac:dyDescent="0.2">
      <c r="A61" s="45"/>
      <c r="B61" s="93"/>
      <c r="I61" s="45"/>
      <c r="J61" s="83"/>
      <c r="K61" s="83"/>
      <c r="L61" s="83"/>
      <c r="M61" s="83"/>
      <c r="N61" s="83"/>
      <c r="O61" s="83"/>
    </row>
    <row r="62" spans="1:26" ht="9.75" customHeight="1" x14ac:dyDescent="0.2">
      <c r="B62" s="93"/>
      <c r="N62" s="109"/>
      <c r="O62" s="109"/>
    </row>
    <row r="63" spans="1:26" ht="27.75" customHeight="1" x14ac:dyDescent="0.2">
      <c r="B63" s="205" t="s">
        <v>111</v>
      </c>
      <c r="C63" s="205"/>
      <c r="D63" s="205"/>
      <c r="E63" s="205"/>
      <c r="F63" s="95"/>
      <c r="G63" s="95"/>
      <c r="H63" s="91"/>
      <c r="I63" s="82"/>
      <c r="K63" s="82" t="s">
        <v>112</v>
      </c>
      <c r="L63" s="82"/>
      <c r="M63" s="82"/>
      <c r="N63" s="110"/>
      <c r="O63" s="110"/>
      <c r="P63" s="82"/>
      <c r="Q63" s="82"/>
      <c r="R63" s="82"/>
      <c r="S63" s="82"/>
      <c r="T63" s="82"/>
    </row>
    <row r="64" spans="1:26" ht="9.75" customHeight="1" x14ac:dyDescent="0.2">
      <c r="B64" s="93"/>
      <c r="N64" s="109"/>
      <c r="O64" s="109"/>
    </row>
    <row r="65" spans="1:20" s="105" customFormat="1" ht="30" customHeight="1" x14ac:dyDescent="0.2">
      <c r="A65" s="81" t="s">
        <v>109</v>
      </c>
      <c r="B65" s="233" t="s">
        <v>140</v>
      </c>
      <c r="C65" s="234"/>
      <c r="D65" s="234"/>
      <c r="E65" s="234"/>
      <c r="F65" s="235"/>
      <c r="G65" s="96"/>
      <c r="H65" s="56" t="str">
        <f>IF($Q$10=TRUE,"",(IF(AND(ISNUMBER(G65),G65&lt;=100,G65&gt;=0),"","Please input value between 0 and 100")))</f>
        <v>Please input value between 0 and 100</v>
      </c>
      <c r="I65" s="97" t="s">
        <v>110</v>
      </c>
      <c r="J65" s="221" t="s">
        <v>139</v>
      </c>
      <c r="K65" s="222"/>
      <c r="L65" s="222"/>
      <c r="M65" s="222"/>
      <c r="N65" s="223"/>
      <c r="O65" s="28"/>
      <c r="P65" s="56" t="str">
        <f>IF($Q$37=TRUE,"",(IF(AND(ISNUMBER(O65),O65&lt;=100,O65&gt;=0),"","Please input value between 0 and 100")))</f>
        <v>Please input value between 0 and 100</v>
      </c>
    </row>
    <row r="66" spans="1:20" s="105" customFormat="1" ht="12.75" customHeight="1" x14ac:dyDescent="0.2">
      <c r="B66" s="98"/>
      <c r="C66" s="100"/>
      <c r="D66" s="100"/>
      <c r="E66" s="100"/>
      <c r="F66" s="100"/>
      <c r="G66" s="100"/>
      <c r="N66" s="111"/>
      <c r="O66" s="111"/>
    </row>
    <row r="67" spans="1:20" s="105" customFormat="1" ht="19.5" customHeight="1" x14ac:dyDescent="0.2">
      <c r="A67" s="81" t="s">
        <v>156</v>
      </c>
      <c r="B67" s="233" t="s">
        <v>138</v>
      </c>
      <c r="C67" s="234"/>
      <c r="D67" s="234"/>
      <c r="E67" s="234"/>
      <c r="F67" s="234"/>
      <c r="G67" s="235"/>
      <c r="I67" s="97" t="s">
        <v>157</v>
      </c>
      <c r="J67" s="221" t="s">
        <v>141</v>
      </c>
      <c r="K67" s="222"/>
      <c r="L67" s="222"/>
      <c r="M67" s="222"/>
      <c r="N67" s="222"/>
      <c r="O67" s="223"/>
    </row>
    <row r="68" spans="1:20" ht="12.75" customHeight="1" x14ac:dyDescent="0.2">
      <c r="B68" s="224"/>
      <c r="C68" s="225"/>
      <c r="D68" s="225"/>
      <c r="E68" s="225"/>
      <c r="F68" s="225"/>
      <c r="G68" s="226"/>
      <c r="H68" s="105"/>
      <c r="I68" s="105"/>
      <c r="J68" s="237"/>
      <c r="K68" s="238"/>
      <c r="L68" s="238"/>
      <c r="M68" s="238"/>
      <c r="N68" s="238"/>
      <c r="O68" s="239"/>
    </row>
    <row r="69" spans="1:20" ht="30" customHeight="1" x14ac:dyDescent="0.2">
      <c r="B69" s="227"/>
      <c r="C69" s="228"/>
      <c r="D69" s="228"/>
      <c r="E69" s="228"/>
      <c r="F69" s="228"/>
      <c r="G69" s="229"/>
      <c r="H69" s="105"/>
      <c r="I69" s="105"/>
      <c r="J69" s="240"/>
      <c r="K69" s="241"/>
      <c r="L69" s="241"/>
      <c r="M69" s="241"/>
      <c r="N69" s="241"/>
      <c r="O69" s="242"/>
    </row>
    <row r="70" spans="1:20" x14ac:dyDescent="0.2">
      <c r="A70" s="45"/>
      <c r="B70" s="227"/>
      <c r="C70" s="228"/>
      <c r="D70" s="228"/>
      <c r="E70" s="228"/>
      <c r="F70" s="228"/>
      <c r="G70" s="229"/>
      <c r="H70" s="105"/>
      <c r="I70" s="105"/>
      <c r="J70" s="240"/>
      <c r="K70" s="241"/>
      <c r="L70" s="241"/>
      <c r="M70" s="241"/>
      <c r="N70" s="241"/>
      <c r="O70" s="242"/>
    </row>
    <row r="71" spans="1:20" x14ac:dyDescent="0.2">
      <c r="A71" s="45"/>
      <c r="B71" s="230"/>
      <c r="C71" s="231"/>
      <c r="D71" s="231"/>
      <c r="E71" s="231"/>
      <c r="F71" s="231"/>
      <c r="G71" s="232"/>
      <c r="H71" s="105"/>
      <c r="I71" s="105"/>
      <c r="J71" s="243"/>
      <c r="K71" s="244"/>
      <c r="L71" s="244"/>
      <c r="M71" s="244"/>
      <c r="N71" s="244"/>
      <c r="O71" s="245"/>
    </row>
    <row r="72" spans="1:20" x14ac:dyDescent="0.2">
      <c r="A72" s="45"/>
      <c r="C72" s="86"/>
      <c r="D72" s="86"/>
      <c r="E72" s="86"/>
      <c r="F72" s="86"/>
      <c r="G72" s="86"/>
      <c r="H72" s="105"/>
      <c r="I72" s="105"/>
      <c r="J72" s="105"/>
      <c r="K72" s="105"/>
      <c r="L72" s="105"/>
      <c r="M72" s="105"/>
      <c r="N72" s="105"/>
      <c r="O72" s="105"/>
      <c r="P72" s="105"/>
    </row>
    <row r="73" spans="1:20" x14ac:dyDescent="0.2">
      <c r="A73" s="45"/>
      <c r="C73" s="86"/>
      <c r="D73" s="86"/>
      <c r="E73" s="86"/>
      <c r="F73" s="86"/>
      <c r="G73" s="86"/>
      <c r="H73" s="105"/>
      <c r="I73" s="105"/>
      <c r="J73" s="105"/>
      <c r="K73" s="105"/>
      <c r="L73" s="105"/>
      <c r="M73" s="105"/>
      <c r="N73" s="105"/>
      <c r="O73" s="105"/>
      <c r="P73" s="105"/>
    </row>
    <row r="74" spans="1:20" s="105" customFormat="1" ht="30" customHeight="1" x14ac:dyDescent="0.2">
      <c r="A74" s="81" t="s">
        <v>163</v>
      </c>
      <c r="B74" s="233" t="s">
        <v>162</v>
      </c>
      <c r="C74" s="234"/>
      <c r="D74" s="234"/>
      <c r="E74" s="234"/>
      <c r="F74" s="235"/>
      <c r="G74" s="96"/>
      <c r="H74" s="56" t="str">
        <f>IF($Q$10=TRUE,"",(IF(AND(ISNUMBER(G74),G74&lt;=100,G74&gt;=0),"","Please input value between 0 and 100")))</f>
        <v>Please input value between 0 and 100</v>
      </c>
    </row>
    <row r="75" spans="1:20" ht="27.75" customHeight="1" x14ac:dyDescent="0.2">
      <c r="A75" s="45"/>
      <c r="C75" s="95"/>
      <c r="D75" s="95"/>
      <c r="E75" s="95"/>
      <c r="F75" s="95"/>
      <c r="G75" s="95"/>
      <c r="H75" s="91"/>
      <c r="I75" s="105"/>
      <c r="J75" s="105"/>
      <c r="K75" s="105"/>
      <c r="L75" s="105"/>
      <c r="M75" s="105"/>
      <c r="N75" s="105"/>
      <c r="O75" s="105"/>
      <c r="P75" s="105"/>
      <c r="Q75" s="82"/>
      <c r="R75" s="82"/>
      <c r="S75" s="82"/>
      <c r="T75" s="82"/>
    </row>
    <row r="76" spans="1:20" ht="42" customHeight="1" x14ac:dyDescent="0.2">
      <c r="A76" s="45" t="s">
        <v>164</v>
      </c>
      <c r="B76" s="221" t="s">
        <v>165</v>
      </c>
      <c r="C76" s="222"/>
      <c r="D76" s="222"/>
      <c r="E76" s="222"/>
      <c r="F76" s="222"/>
      <c r="G76" s="223"/>
      <c r="H76" s="91"/>
      <c r="I76" s="105"/>
      <c r="J76" s="105"/>
      <c r="K76" s="105"/>
      <c r="L76" s="105"/>
      <c r="M76" s="105"/>
      <c r="N76" s="105"/>
      <c r="O76" s="105"/>
      <c r="P76" s="105"/>
      <c r="Q76" s="82"/>
      <c r="R76" s="82"/>
      <c r="S76" s="82"/>
      <c r="T76" s="82"/>
    </row>
    <row r="77" spans="1:20" ht="18" customHeight="1" x14ac:dyDescent="0.2">
      <c r="A77" s="45"/>
      <c r="B77" s="224"/>
      <c r="C77" s="225"/>
      <c r="D77" s="225"/>
      <c r="E77" s="225"/>
      <c r="F77" s="225"/>
      <c r="G77" s="226"/>
      <c r="H77" s="91"/>
      <c r="I77" s="82"/>
      <c r="J77" s="82"/>
      <c r="K77" s="82"/>
      <c r="L77" s="82"/>
      <c r="M77" s="82"/>
      <c r="N77" s="110"/>
      <c r="O77" s="110"/>
      <c r="P77" s="82"/>
      <c r="Q77" s="82"/>
      <c r="R77" s="82"/>
      <c r="S77" s="82"/>
      <c r="T77" s="82"/>
    </row>
    <row r="78" spans="1:20" ht="18" customHeight="1" x14ac:dyDescent="0.2">
      <c r="A78" s="45"/>
      <c r="B78" s="227"/>
      <c r="C78" s="228"/>
      <c r="D78" s="228"/>
      <c r="E78" s="228"/>
      <c r="F78" s="228"/>
      <c r="G78" s="229"/>
      <c r="H78" s="91"/>
      <c r="I78" s="82"/>
      <c r="J78" s="82"/>
      <c r="K78" s="82"/>
      <c r="L78" s="82"/>
      <c r="M78" s="82"/>
      <c r="N78" s="110"/>
      <c r="O78" s="110"/>
      <c r="P78" s="82"/>
      <c r="Q78" s="82"/>
      <c r="R78" s="82"/>
      <c r="S78" s="82"/>
      <c r="T78" s="82"/>
    </row>
    <row r="79" spans="1:20" ht="18" customHeight="1" x14ac:dyDescent="0.2">
      <c r="A79" s="45"/>
      <c r="B79" s="227"/>
      <c r="C79" s="228"/>
      <c r="D79" s="228"/>
      <c r="E79" s="228"/>
      <c r="F79" s="228"/>
      <c r="G79" s="229"/>
      <c r="H79" s="91"/>
      <c r="I79" s="82"/>
      <c r="J79" s="82"/>
      <c r="K79" s="82"/>
      <c r="L79" s="82"/>
      <c r="M79" s="82"/>
      <c r="N79" s="110"/>
      <c r="O79" s="110"/>
      <c r="P79" s="82"/>
      <c r="Q79" s="82"/>
      <c r="R79" s="82"/>
      <c r="S79" s="82"/>
      <c r="T79" s="82"/>
    </row>
    <row r="80" spans="1:20" ht="18" customHeight="1" x14ac:dyDescent="0.2">
      <c r="A80" s="45"/>
      <c r="B80" s="230"/>
      <c r="C80" s="231"/>
      <c r="D80" s="231"/>
      <c r="E80" s="231"/>
      <c r="F80" s="231"/>
      <c r="G80" s="232"/>
      <c r="H80" s="91"/>
      <c r="I80" s="82"/>
      <c r="J80" s="82"/>
      <c r="K80" s="82"/>
      <c r="L80" s="82"/>
      <c r="M80" s="82"/>
      <c r="N80" s="110"/>
      <c r="O80" s="110"/>
      <c r="P80" s="82"/>
      <c r="Q80" s="82"/>
      <c r="R80" s="82"/>
      <c r="S80" s="82"/>
      <c r="T80" s="82"/>
    </row>
    <row r="81" spans="1:23" ht="18" customHeight="1" x14ac:dyDescent="0.2">
      <c r="A81" s="45"/>
      <c r="B81" s="138"/>
      <c r="C81" s="138"/>
      <c r="D81" s="138"/>
      <c r="E81" s="138"/>
      <c r="F81" s="138"/>
      <c r="G81" s="138"/>
      <c r="H81" s="91"/>
      <c r="I81" s="82"/>
      <c r="J81" s="82"/>
      <c r="K81" s="82"/>
      <c r="L81" s="82"/>
      <c r="M81" s="82"/>
      <c r="N81" s="110"/>
      <c r="O81" s="110"/>
      <c r="P81" s="82"/>
      <c r="Q81" s="82"/>
      <c r="R81" s="82"/>
      <c r="S81" s="82"/>
      <c r="T81" s="82"/>
    </row>
    <row r="82" spans="1:23" ht="27.75" customHeight="1" x14ac:dyDescent="0.2">
      <c r="A82" s="45"/>
      <c r="C82" s="95"/>
      <c r="D82" s="95"/>
      <c r="E82" s="95"/>
      <c r="F82" s="95"/>
      <c r="G82" s="95"/>
      <c r="H82" s="91"/>
      <c r="I82" s="82"/>
      <c r="J82" s="82"/>
      <c r="K82" s="82"/>
      <c r="L82" s="82"/>
      <c r="M82" s="82"/>
      <c r="N82" s="110"/>
      <c r="O82" s="110"/>
      <c r="P82" s="82"/>
      <c r="Q82" s="82"/>
      <c r="R82" s="82"/>
      <c r="S82" s="82"/>
      <c r="T82" s="82"/>
    </row>
    <row r="83" spans="1:23" ht="35.25" customHeight="1" x14ac:dyDescent="0.2">
      <c r="A83" s="45">
        <v>10</v>
      </c>
      <c r="B83" s="199" t="s">
        <v>166</v>
      </c>
      <c r="C83" s="136" t="s">
        <v>116</v>
      </c>
      <c r="D83" s="137" t="s">
        <v>127</v>
      </c>
      <c r="E83" s="136" t="s">
        <v>41</v>
      </c>
      <c r="F83" s="136" t="s">
        <v>132</v>
      </c>
      <c r="G83" s="136" t="s">
        <v>117</v>
      </c>
      <c r="H83" s="91"/>
      <c r="I83" s="82"/>
      <c r="J83" s="82"/>
      <c r="K83" s="82"/>
      <c r="L83" s="82"/>
      <c r="M83" s="82"/>
      <c r="N83" s="110"/>
      <c r="O83" s="110"/>
      <c r="P83" s="82"/>
      <c r="Q83" s="82"/>
      <c r="R83" s="82"/>
      <c r="S83" s="82"/>
      <c r="T83" s="82"/>
    </row>
    <row r="84" spans="1:23" ht="28.5" customHeight="1" x14ac:dyDescent="0.2">
      <c r="A84" s="45"/>
      <c r="B84" s="236"/>
      <c r="C84" s="120"/>
      <c r="D84" s="120"/>
      <c r="E84" s="120"/>
      <c r="F84" s="120"/>
      <c r="G84" s="120"/>
      <c r="H84" s="90" t="str">
        <f>IF($Q$10=TRUE,"",(IF(W84&gt;1,"Only select one box",IF(W84=0,"Please select a box",""))))</f>
        <v>Please select a box</v>
      </c>
      <c r="I84" s="70"/>
      <c r="J84" s="84"/>
      <c r="K84" s="84"/>
      <c r="L84" s="84"/>
      <c r="M84" s="131"/>
      <c r="N84" s="131"/>
      <c r="O84" s="131"/>
      <c r="Q84" s="24" t="b">
        <v>0</v>
      </c>
      <c r="R84" s="24" t="b">
        <v>0</v>
      </c>
      <c r="S84" s="24" t="b">
        <v>0</v>
      </c>
      <c r="T84" s="24" t="b">
        <v>0</v>
      </c>
      <c r="U84" s="24" t="b">
        <v>0</v>
      </c>
      <c r="W84" s="1">
        <f>COUNTIF(Q84:U84,"TRUE")</f>
        <v>0</v>
      </c>
    </row>
    <row r="85" spans="1:23" ht="27" customHeight="1" x14ac:dyDescent="0.2">
      <c r="A85" s="45"/>
      <c r="B85" s="116" t="s">
        <v>160</v>
      </c>
      <c r="C85" s="196"/>
      <c r="D85" s="197"/>
      <c r="E85" s="197"/>
      <c r="F85" s="197"/>
      <c r="G85" s="198"/>
      <c r="H85" s="91"/>
      <c r="I85" s="82"/>
      <c r="J85" s="82"/>
      <c r="K85" s="82"/>
      <c r="L85" s="82"/>
      <c r="M85" s="82"/>
      <c r="N85" s="110"/>
      <c r="O85" s="110"/>
      <c r="P85" s="82"/>
      <c r="Q85" s="82"/>
      <c r="R85" s="82"/>
      <c r="S85" s="82"/>
      <c r="T85" s="82"/>
    </row>
    <row r="86" spans="1:23" ht="27.75" customHeight="1" x14ac:dyDescent="0.2">
      <c r="A86" s="45"/>
      <c r="C86" s="95"/>
      <c r="D86" s="95"/>
      <c r="E86" s="95"/>
      <c r="F86" s="95"/>
      <c r="G86" s="95"/>
      <c r="H86" s="91"/>
      <c r="I86" s="82"/>
      <c r="J86" s="82"/>
      <c r="K86" s="82"/>
      <c r="L86" s="82"/>
      <c r="M86" s="82"/>
      <c r="N86" s="110"/>
      <c r="O86" s="110"/>
      <c r="P86" s="82"/>
      <c r="Q86" s="82"/>
      <c r="R86" s="82"/>
      <c r="S86" s="82"/>
      <c r="T86" s="82"/>
    </row>
    <row r="87" spans="1:23" ht="12.75" customHeight="1" x14ac:dyDescent="0.2"/>
    <row r="88" spans="1:23" ht="17.25" customHeight="1" x14ac:dyDescent="0.25">
      <c r="C88" s="214" t="str">
        <f>C7</f>
        <v>This page is incomplete</v>
      </c>
      <c r="D88" s="214"/>
      <c r="E88" s="214"/>
      <c r="F88" s="214"/>
      <c r="G88" s="214"/>
      <c r="H88" s="214"/>
      <c r="I88" s="214"/>
      <c r="J88" s="214"/>
      <c r="K88" s="108"/>
      <c r="L88" s="108"/>
    </row>
    <row r="89" spans="1:23" ht="12.75" customHeight="1" x14ac:dyDescent="0.2"/>
    <row r="90" spans="1:23" ht="12.75" customHeight="1" x14ac:dyDescent="0.2">
      <c r="N90" s="51"/>
      <c r="O90" s="51"/>
      <c r="P90" s="51" t="s">
        <v>86</v>
      </c>
    </row>
    <row r="91" spans="1:23" ht="12.75" customHeight="1" x14ac:dyDescent="0.2"/>
    <row r="92" spans="1:23" ht="12.75" customHeight="1" x14ac:dyDescent="0.2"/>
    <row r="93" spans="1:23" ht="12.75" customHeight="1" x14ac:dyDescent="0.2"/>
    <row r="94" spans="1:23" ht="12.75" customHeight="1" x14ac:dyDescent="0.2"/>
    <row r="95" spans="1:23" ht="12.75" customHeight="1" x14ac:dyDescent="0.2"/>
    <row r="96" spans="1:23"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sheetData>
  <sheetProtection sheet="1" objects="1" scenarios="1" selectLockedCells="1"/>
  <mergeCells count="50">
    <mergeCell ref="C85:G85"/>
    <mergeCell ref="B83:B84"/>
    <mergeCell ref="C17:G17"/>
    <mergeCell ref="C88:J88"/>
    <mergeCell ref="B63:E63"/>
    <mergeCell ref="B68:G71"/>
    <mergeCell ref="B65:F65"/>
    <mergeCell ref="B67:G67"/>
    <mergeCell ref="J68:O71"/>
    <mergeCell ref="J67:O67"/>
    <mergeCell ref="B76:G76"/>
    <mergeCell ref="B77:G80"/>
    <mergeCell ref="C56:G56"/>
    <mergeCell ref="C20:G20"/>
    <mergeCell ref="J65:N65"/>
    <mergeCell ref="C41:G41"/>
    <mergeCell ref="C44:G44"/>
    <mergeCell ref="C47:G47"/>
    <mergeCell ref="K41:O42"/>
    <mergeCell ref="B74:F74"/>
    <mergeCell ref="C3:J3"/>
    <mergeCell ref="C4:J4"/>
    <mergeCell ref="C7:J7"/>
    <mergeCell ref="C29:G29"/>
    <mergeCell ref="C26:G26"/>
    <mergeCell ref="B9:P9"/>
    <mergeCell ref="K14:O15"/>
    <mergeCell ref="I14:I15"/>
    <mergeCell ref="B21:B22"/>
    <mergeCell ref="B24:B25"/>
    <mergeCell ref="C23:G23"/>
    <mergeCell ref="B51:B52"/>
    <mergeCell ref="B36:P36"/>
    <mergeCell ref="C50:G50"/>
    <mergeCell ref="B27:B28"/>
    <mergeCell ref="J41:J42"/>
    <mergeCell ref="I41:I42"/>
    <mergeCell ref="B12:B13"/>
    <mergeCell ref="B15:B16"/>
    <mergeCell ref="B18:B19"/>
    <mergeCell ref="C14:G14"/>
    <mergeCell ref="J14:J15"/>
    <mergeCell ref="J12:J13"/>
    <mergeCell ref="C53:G53"/>
    <mergeCell ref="B39:B40"/>
    <mergeCell ref="B42:B43"/>
    <mergeCell ref="B54:B55"/>
    <mergeCell ref="J39:J40"/>
    <mergeCell ref="B45:B46"/>
    <mergeCell ref="B48:B49"/>
  </mergeCells>
  <phoneticPr fontId="1" type="noConversion"/>
  <conditionalFormatting sqref="C88:L88 C7:L7">
    <cfRule type="cellIs" dxfId="9" priority="39" stopIfTrue="1" operator="equal">
      <formula>"This page is incomplete"</formula>
    </cfRule>
  </conditionalFormatting>
  <conditionalFormatting sqref="D55:G55 C40:G41 C43:G44 C46:G47 C49:G50 C52:G53 O65 C55:C56 J68 K41">
    <cfRule type="expression" dxfId="8" priority="31" stopIfTrue="1">
      <formula>($Q$37=TRUE)</formula>
    </cfRule>
  </conditionalFormatting>
  <conditionalFormatting sqref="G65 C28:G29 B68 C13:G14 C16:G17 C19:G20 C22:G23 C25:G26 K14 G74">
    <cfRule type="expression" dxfId="7" priority="32" stopIfTrue="1">
      <formula>($Q$10=TRUE)</formula>
    </cfRule>
  </conditionalFormatting>
  <conditionalFormatting sqref="H65 P65 H74">
    <cfRule type="cellIs" dxfId="6" priority="13" stopIfTrue="1" operator="equal">
      <formula>"Please input value"</formula>
    </cfRule>
  </conditionalFormatting>
  <conditionalFormatting sqref="B77">
    <cfRule type="expression" dxfId="5" priority="9" stopIfTrue="1">
      <formula>($Q$10=TRUE)</formula>
    </cfRule>
  </conditionalFormatting>
  <conditionalFormatting sqref="C84:G85">
    <cfRule type="expression" dxfId="4" priority="5" stopIfTrue="1">
      <formula>($Q$10=TRUE)</formula>
    </cfRule>
  </conditionalFormatting>
  <conditionalFormatting sqref="C84:G84">
    <cfRule type="expression" dxfId="3" priority="1" stopIfTrue="1">
      <formula>($Q$10=TRUE)</formula>
    </cfRule>
    <cfRule type="expression" dxfId="2" priority="2" stopIfTrue="1">
      <formula>($Q$10=TRUE)</formula>
    </cfRule>
    <cfRule type="expression" dxfId="1" priority="3" stopIfTrue="1">
      <formula>($Q$10=TRUE)</formula>
    </cfRule>
    <cfRule type="expression" dxfId="0" priority="4" stopIfTrue="1">
      <formula>($Q$10=TRUE)</formula>
    </cfRule>
  </conditionalFormatting>
  <pageMargins left="0.74803149606299213" right="0.74803149606299213" top="0.98425196850393704" bottom="0.98425196850393704" header="0.51181102362204722" footer="0.51181102362204722"/>
  <pageSetup paperSize="9" scale="50" orientation="landscape" r:id="rId1"/>
  <headerFooter alignWithMargins="0"/>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323850</xdr:colOff>
                    <xdr:row>12</xdr:row>
                    <xdr:rowOff>57150</xdr:rowOff>
                  </from>
                  <to>
                    <xdr:col>4</xdr:col>
                    <xdr:colOff>628650</xdr:colOff>
                    <xdr:row>12</xdr:row>
                    <xdr:rowOff>314325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295275</xdr:colOff>
                    <xdr:row>12</xdr:row>
                    <xdr:rowOff>57150</xdr:rowOff>
                  </from>
                  <to>
                    <xdr:col>6</xdr:col>
                    <xdr:colOff>609600</xdr:colOff>
                    <xdr:row>12</xdr:row>
                    <xdr:rowOff>314325</xdr:rowOff>
                  </to>
                </anchor>
              </controlPr>
            </control>
          </mc:Choice>
        </mc:AlternateContent>
        <mc:AlternateContent xmlns:mc="http://schemas.openxmlformats.org/markup-compatibility/2006">
          <mc:Choice Requires="x14">
            <control shapeId="7172" r:id="rId7" name="Check Box 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276225</xdr:colOff>
                    <xdr:row>15</xdr:row>
                    <xdr:rowOff>66675</xdr:rowOff>
                  </from>
                  <to>
                    <xdr:col>4</xdr:col>
                    <xdr:colOff>581025</xdr:colOff>
                    <xdr:row>15</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314325</xdr:colOff>
                    <xdr:row>15</xdr:row>
                    <xdr:rowOff>66675</xdr:rowOff>
                  </from>
                  <to>
                    <xdr:col>6</xdr:col>
                    <xdr:colOff>619125</xdr:colOff>
                    <xdr:row>15</xdr:row>
                    <xdr:rowOff>304800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314325</xdr:colOff>
                    <xdr:row>18</xdr:row>
                    <xdr:rowOff>66675</xdr:rowOff>
                  </from>
                  <to>
                    <xdr:col>2</xdr:col>
                    <xdr:colOff>666750</xdr:colOff>
                    <xdr:row>18</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314325</xdr:colOff>
                    <xdr:row>18</xdr:row>
                    <xdr:rowOff>85725</xdr:rowOff>
                  </from>
                  <to>
                    <xdr:col>4</xdr:col>
                    <xdr:colOff>657225</xdr:colOff>
                    <xdr:row>18</xdr:row>
                    <xdr:rowOff>304800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314325</xdr:colOff>
                    <xdr:row>18</xdr:row>
                    <xdr:rowOff>85725</xdr:rowOff>
                  </from>
                  <to>
                    <xdr:col>6</xdr:col>
                    <xdr:colOff>666750</xdr:colOff>
                    <xdr:row>18</xdr:row>
                    <xdr:rowOff>295275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314325</xdr:colOff>
                    <xdr:row>21</xdr:row>
                    <xdr:rowOff>76200</xdr:rowOff>
                  </from>
                  <to>
                    <xdr:col>2</xdr:col>
                    <xdr:colOff>676275</xdr:colOff>
                    <xdr:row>21</xdr:row>
                    <xdr:rowOff>304800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314325</xdr:colOff>
                    <xdr:row>21</xdr:row>
                    <xdr:rowOff>85725</xdr:rowOff>
                  </from>
                  <to>
                    <xdr:col>4</xdr:col>
                    <xdr:colOff>676275</xdr:colOff>
                    <xdr:row>21</xdr:row>
                    <xdr:rowOff>295275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342900</xdr:colOff>
                    <xdr:row>24</xdr:row>
                    <xdr:rowOff>76200</xdr:rowOff>
                  </from>
                  <to>
                    <xdr:col>2</xdr:col>
                    <xdr:colOff>695325</xdr:colOff>
                    <xdr:row>24</xdr:row>
                    <xdr:rowOff>295275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314325</xdr:colOff>
                    <xdr:row>21</xdr:row>
                    <xdr:rowOff>76200</xdr:rowOff>
                  </from>
                  <to>
                    <xdr:col>6</xdr:col>
                    <xdr:colOff>657225</xdr:colOff>
                    <xdr:row>21</xdr:row>
                    <xdr:rowOff>304800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304800</xdr:colOff>
                    <xdr:row>24</xdr:row>
                    <xdr:rowOff>85725</xdr:rowOff>
                  </from>
                  <to>
                    <xdr:col>4</xdr:col>
                    <xdr:colOff>647700</xdr:colOff>
                    <xdr:row>24</xdr:row>
                    <xdr:rowOff>304800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295275</xdr:colOff>
                    <xdr:row>24</xdr:row>
                    <xdr:rowOff>76200</xdr:rowOff>
                  </from>
                  <to>
                    <xdr:col>6</xdr:col>
                    <xdr:colOff>647700</xdr:colOff>
                    <xdr:row>24</xdr:row>
                    <xdr:rowOff>295275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314325</xdr:colOff>
                    <xdr:row>27</xdr:row>
                    <xdr:rowOff>95250</xdr:rowOff>
                  </from>
                  <to>
                    <xdr:col>2</xdr:col>
                    <xdr:colOff>638175</xdr:colOff>
                    <xdr:row>27</xdr:row>
                    <xdr:rowOff>314325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295275</xdr:colOff>
                    <xdr:row>27</xdr:row>
                    <xdr:rowOff>95250</xdr:rowOff>
                  </from>
                  <to>
                    <xdr:col>4</xdr:col>
                    <xdr:colOff>647700</xdr:colOff>
                    <xdr:row>27</xdr:row>
                    <xdr:rowOff>314325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314325</xdr:colOff>
                    <xdr:row>27</xdr:row>
                    <xdr:rowOff>85725</xdr:rowOff>
                  </from>
                  <to>
                    <xdr:col>6</xdr:col>
                    <xdr:colOff>657225</xdr:colOff>
                    <xdr:row>27</xdr:row>
                    <xdr:rowOff>314325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314325</xdr:colOff>
                    <xdr:row>39</xdr:row>
                    <xdr:rowOff>76200</xdr:rowOff>
                  </from>
                  <to>
                    <xdr:col>2</xdr:col>
                    <xdr:colOff>685800</xdr:colOff>
                    <xdr:row>39</xdr:row>
                    <xdr:rowOff>304800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314325</xdr:colOff>
                    <xdr:row>39</xdr:row>
                    <xdr:rowOff>76200</xdr:rowOff>
                  </from>
                  <to>
                    <xdr:col>4</xdr:col>
                    <xdr:colOff>657225</xdr:colOff>
                    <xdr:row>39</xdr:row>
                    <xdr:rowOff>295275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314325</xdr:colOff>
                    <xdr:row>39</xdr:row>
                    <xdr:rowOff>85725</xdr:rowOff>
                  </from>
                  <to>
                    <xdr:col>6</xdr:col>
                    <xdr:colOff>666750</xdr:colOff>
                    <xdr:row>39</xdr:row>
                    <xdr:rowOff>304800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314325</xdr:colOff>
                    <xdr:row>42</xdr:row>
                    <xdr:rowOff>85725</xdr:rowOff>
                  </from>
                  <to>
                    <xdr:col>2</xdr:col>
                    <xdr:colOff>666750</xdr:colOff>
                    <xdr:row>42</xdr:row>
                    <xdr:rowOff>314325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xdr:col>
                    <xdr:colOff>314325</xdr:colOff>
                    <xdr:row>42</xdr:row>
                    <xdr:rowOff>85725</xdr:rowOff>
                  </from>
                  <to>
                    <xdr:col>4</xdr:col>
                    <xdr:colOff>666750</xdr:colOff>
                    <xdr:row>42</xdr:row>
                    <xdr:rowOff>304800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314325</xdr:colOff>
                    <xdr:row>42</xdr:row>
                    <xdr:rowOff>85725</xdr:rowOff>
                  </from>
                  <to>
                    <xdr:col>6</xdr:col>
                    <xdr:colOff>666750</xdr:colOff>
                    <xdr:row>42</xdr:row>
                    <xdr:rowOff>304800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xdr:col>
                    <xdr:colOff>295275</xdr:colOff>
                    <xdr:row>45</xdr:row>
                    <xdr:rowOff>76200</xdr:rowOff>
                  </from>
                  <to>
                    <xdr:col>2</xdr:col>
                    <xdr:colOff>647700</xdr:colOff>
                    <xdr:row>45</xdr:row>
                    <xdr:rowOff>304800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xdr:col>
                    <xdr:colOff>323850</xdr:colOff>
                    <xdr:row>45</xdr:row>
                    <xdr:rowOff>76200</xdr:rowOff>
                  </from>
                  <to>
                    <xdr:col>4</xdr:col>
                    <xdr:colOff>666750</xdr:colOff>
                    <xdr:row>45</xdr:row>
                    <xdr:rowOff>304800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323850</xdr:colOff>
                    <xdr:row>45</xdr:row>
                    <xdr:rowOff>76200</xdr:rowOff>
                  </from>
                  <to>
                    <xdr:col>6</xdr:col>
                    <xdr:colOff>676275</xdr:colOff>
                    <xdr:row>45</xdr:row>
                    <xdr:rowOff>304800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xdr:col>
                    <xdr:colOff>314325</xdr:colOff>
                    <xdr:row>48</xdr:row>
                    <xdr:rowOff>66675</xdr:rowOff>
                  </from>
                  <to>
                    <xdr:col>2</xdr:col>
                    <xdr:colOff>676275</xdr:colOff>
                    <xdr:row>48</xdr:row>
                    <xdr:rowOff>295275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xdr:col>
                    <xdr:colOff>314325</xdr:colOff>
                    <xdr:row>48</xdr:row>
                    <xdr:rowOff>85725</xdr:rowOff>
                  </from>
                  <to>
                    <xdr:col>4</xdr:col>
                    <xdr:colOff>657225</xdr:colOff>
                    <xdr:row>48</xdr:row>
                    <xdr:rowOff>304800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6</xdr:col>
                    <xdr:colOff>314325</xdr:colOff>
                    <xdr:row>48</xdr:row>
                    <xdr:rowOff>85725</xdr:rowOff>
                  </from>
                  <to>
                    <xdr:col>6</xdr:col>
                    <xdr:colOff>657225</xdr:colOff>
                    <xdr:row>48</xdr:row>
                    <xdr:rowOff>295275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314325</xdr:colOff>
                    <xdr:row>51</xdr:row>
                    <xdr:rowOff>85725</xdr:rowOff>
                  </from>
                  <to>
                    <xdr:col>2</xdr:col>
                    <xdr:colOff>676275</xdr:colOff>
                    <xdr:row>51</xdr:row>
                    <xdr:rowOff>304800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4</xdr:col>
                    <xdr:colOff>314325</xdr:colOff>
                    <xdr:row>51</xdr:row>
                    <xdr:rowOff>76200</xdr:rowOff>
                  </from>
                  <to>
                    <xdr:col>4</xdr:col>
                    <xdr:colOff>666750</xdr:colOff>
                    <xdr:row>51</xdr:row>
                    <xdr:rowOff>304800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295275</xdr:colOff>
                    <xdr:row>51</xdr:row>
                    <xdr:rowOff>85725</xdr:rowOff>
                  </from>
                  <to>
                    <xdr:col>6</xdr:col>
                    <xdr:colOff>600075</xdr:colOff>
                    <xdr:row>51</xdr:row>
                    <xdr:rowOff>304800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xdr:col>
                    <xdr:colOff>314325</xdr:colOff>
                    <xdr:row>54</xdr:row>
                    <xdr:rowOff>76200</xdr:rowOff>
                  </from>
                  <to>
                    <xdr:col>2</xdr:col>
                    <xdr:colOff>704850</xdr:colOff>
                    <xdr:row>54</xdr:row>
                    <xdr:rowOff>304800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4</xdr:col>
                    <xdr:colOff>314325</xdr:colOff>
                    <xdr:row>54</xdr:row>
                    <xdr:rowOff>66675</xdr:rowOff>
                  </from>
                  <to>
                    <xdr:col>4</xdr:col>
                    <xdr:colOff>666750</xdr:colOff>
                    <xdr:row>54</xdr:row>
                    <xdr:rowOff>304800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6</xdr:col>
                    <xdr:colOff>323850</xdr:colOff>
                    <xdr:row>54</xdr:row>
                    <xdr:rowOff>76200</xdr:rowOff>
                  </from>
                  <to>
                    <xdr:col>6</xdr:col>
                    <xdr:colOff>666750</xdr:colOff>
                    <xdr:row>54</xdr:row>
                    <xdr:rowOff>304800</xdr:rowOff>
                  </to>
                </anchor>
              </controlPr>
            </control>
          </mc:Choice>
        </mc:AlternateContent>
        <mc:AlternateContent xmlns:mc="http://schemas.openxmlformats.org/markup-compatibility/2006">
          <mc:Choice Requires="x14">
            <control shapeId="7208" r:id="rId40" name="Check Box 4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46" r:id="rId41" name="Check Box 7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82" r:id="rId42" name="Check Box 11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15" r:id="rId43" name="Check Box 147">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316" r:id="rId44" name="Check Box 148">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320" r:id="rId45" name="Check Box 152">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56" r:id="rId46" name="Check Box 18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92" r:id="rId47" name="Check Box 22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28" r:id="rId48" name="Check Box 26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61" r:id="rId49" name="Check Box 293">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462" r:id="rId50" name="Check Box 294">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463" r:id="rId51" name="Check Box 295">
              <controlPr defaultSize="0" autoFill="0" autoLine="0" autoPict="0">
                <anchor moveWithCells="1">
                  <from>
                    <xdr:col>3</xdr:col>
                    <xdr:colOff>333375</xdr:colOff>
                    <xdr:row>12</xdr:row>
                    <xdr:rowOff>66675</xdr:rowOff>
                  </from>
                  <to>
                    <xdr:col>3</xdr:col>
                    <xdr:colOff>723900</xdr:colOff>
                    <xdr:row>12</xdr:row>
                    <xdr:rowOff>295275</xdr:rowOff>
                  </to>
                </anchor>
              </controlPr>
            </control>
          </mc:Choice>
        </mc:AlternateContent>
        <mc:AlternateContent xmlns:mc="http://schemas.openxmlformats.org/markup-compatibility/2006">
          <mc:Choice Requires="x14">
            <control shapeId="7464" r:id="rId52" name="Check Box 296">
              <controlPr defaultSize="0" autoFill="0" autoLine="0" autoPict="0">
                <anchor moveWithCells="1">
                  <from>
                    <xdr:col>5</xdr:col>
                    <xdr:colOff>342900</xdr:colOff>
                    <xdr:row>12</xdr:row>
                    <xdr:rowOff>76200</xdr:rowOff>
                  </from>
                  <to>
                    <xdr:col>5</xdr:col>
                    <xdr:colOff>733425</xdr:colOff>
                    <xdr:row>12</xdr:row>
                    <xdr:rowOff>295275</xdr:rowOff>
                  </to>
                </anchor>
              </controlPr>
            </control>
          </mc:Choice>
        </mc:AlternateContent>
        <mc:AlternateContent xmlns:mc="http://schemas.openxmlformats.org/markup-compatibility/2006">
          <mc:Choice Requires="x14">
            <control shapeId="7465" r:id="rId53" name="Check Box 297">
              <controlPr defaultSize="0" autoFill="0" autoLine="0" autoPict="0">
                <anchor moveWithCells="1">
                  <from>
                    <xdr:col>3</xdr:col>
                    <xdr:colOff>314325</xdr:colOff>
                    <xdr:row>15</xdr:row>
                    <xdr:rowOff>76200</xdr:rowOff>
                  </from>
                  <to>
                    <xdr:col>3</xdr:col>
                    <xdr:colOff>704850</xdr:colOff>
                    <xdr:row>15</xdr:row>
                    <xdr:rowOff>295275</xdr:rowOff>
                  </to>
                </anchor>
              </controlPr>
            </control>
          </mc:Choice>
        </mc:AlternateContent>
        <mc:AlternateContent xmlns:mc="http://schemas.openxmlformats.org/markup-compatibility/2006">
          <mc:Choice Requires="x14">
            <control shapeId="7466" r:id="rId54" name="Check Box 298">
              <controlPr defaultSize="0" autoFill="0" autoLine="0" autoPict="0">
                <anchor moveWithCells="1">
                  <from>
                    <xdr:col>5</xdr:col>
                    <xdr:colOff>323850</xdr:colOff>
                    <xdr:row>15</xdr:row>
                    <xdr:rowOff>76200</xdr:rowOff>
                  </from>
                  <to>
                    <xdr:col>5</xdr:col>
                    <xdr:colOff>714375</xdr:colOff>
                    <xdr:row>15</xdr:row>
                    <xdr:rowOff>295275</xdr:rowOff>
                  </to>
                </anchor>
              </controlPr>
            </control>
          </mc:Choice>
        </mc:AlternateContent>
        <mc:AlternateContent xmlns:mc="http://schemas.openxmlformats.org/markup-compatibility/2006">
          <mc:Choice Requires="x14">
            <control shapeId="7467" r:id="rId55" name="Check Box 299">
              <controlPr defaultSize="0" autoFill="0" autoLine="0" autoPict="0">
                <anchor moveWithCells="1">
                  <from>
                    <xdr:col>3</xdr:col>
                    <xdr:colOff>276225</xdr:colOff>
                    <xdr:row>18</xdr:row>
                    <xdr:rowOff>85725</xdr:rowOff>
                  </from>
                  <to>
                    <xdr:col>3</xdr:col>
                    <xdr:colOff>676275</xdr:colOff>
                    <xdr:row>18</xdr:row>
                    <xdr:rowOff>304800</xdr:rowOff>
                  </to>
                </anchor>
              </controlPr>
            </control>
          </mc:Choice>
        </mc:AlternateContent>
        <mc:AlternateContent xmlns:mc="http://schemas.openxmlformats.org/markup-compatibility/2006">
          <mc:Choice Requires="x14">
            <control shapeId="7468" r:id="rId56" name="Check Box 300">
              <controlPr defaultSize="0" autoFill="0" autoLine="0" autoPict="0">
                <anchor moveWithCells="1">
                  <from>
                    <xdr:col>5</xdr:col>
                    <xdr:colOff>276225</xdr:colOff>
                    <xdr:row>18</xdr:row>
                    <xdr:rowOff>85725</xdr:rowOff>
                  </from>
                  <to>
                    <xdr:col>5</xdr:col>
                    <xdr:colOff>666750</xdr:colOff>
                    <xdr:row>18</xdr:row>
                    <xdr:rowOff>304800</xdr:rowOff>
                  </to>
                </anchor>
              </controlPr>
            </control>
          </mc:Choice>
        </mc:AlternateContent>
        <mc:AlternateContent xmlns:mc="http://schemas.openxmlformats.org/markup-compatibility/2006">
          <mc:Choice Requires="x14">
            <control shapeId="7469" r:id="rId57" name="Check Box 301">
              <controlPr defaultSize="0" autoFill="0" autoLine="0" autoPict="0">
                <anchor moveWithCells="1">
                  <from>
                    <xdr:col>5</xdr:col>
                    <xdr:colOff>314325</xdr:colOff>
                    <xdr:row>21</xdr:row>
                    <xdr:rowOff>38100</xdr:rowOff>
                  </from>
                  <to>
                    <xdr:col>5</xdr:col>
                    <xdr:colOff>800100</xdr:colOff>
                    <xdr:row>21</xdr:row>
                    <xdr:rowOff>342900</xdr:rowOff>
                  </to>
                </anchor>
              </controlPr>
            </control>
          </mc:Choice>
        </mc:AlternateContent>
        <mc:AlternateContent xmlns:mc="http://schemas.openxmlformats.org/markup-compatibility/2006">
          <mc:Choice Requires="x14">
            <control shapeId="7470" r:id="rId58" name="Check Box 302">
              <controlPr defaultSize="0" autoFill="0" autoLine="0" autoPict="0">
                <anchor moveWithCells="1">
                  <from>
                    <xdr:col>3</xdr:col>
                    <xdr:colOff>314325</xdr:colOff>
                    <xdr:row>21</xdr:row>
                    <xdr:rowOff>85725</xdr:rowOff>
                  </from>
                  <to>
                    <xdr:col>3</xdr:col>
                    <xdr:colOff>752475</xdr:colOff>
                    <xdr:row>21</xdr:row>
                    <xdr:rowOff>304800</xdr:rowOff>
                  </to>
                </anchor>
              </controlPr>
            </control>
          </mc:Choice>
        </mc:AlternateContent>
        <mc:AlternateContent xmlns:mc="http://schemas.openxmlformats.org/markup-compatibility/2006">
          <mc:Choice Requires="x14">
            <control shapeId="7471" r:id="rId59" name="Check Box 303">
              <controlPr defaultSize="0" autoFill="0" autoLine="0" autoPict="0">
                <anchor moveWithCells="1">
                  <from>
                    <xdr:col>3</xdr:col>
                    <xdr:colOff>304800</xdr:colOff>
                    <xdr:row>24</xdr:row>
                    <xdr:rowOff>66675</xdr:rowOff>
                  </from>
                  <to>
                    <xdr:col>4</xdr:col>
                    <xdr:colOff>0</xdr:colOff>
                    <xdr:row>24</xdr:row>
                    <xdr:rowOff>295275</xdr:rowOff>
                  </to>
                </anchor>
              </controlPr>
            </control>
          </mc:Choice>
        </mc:AlternateContent>
        <mc:AlternateContent xmlns:mc="http://schemas.openxmlformats.org/markup-compatibility/2006">
          <mc:Choice Requires="x14">
            <control shapeId="7472" r:id="rId60" name="Check Box 304">
              <controlPr defaultSize="0" autoFill="0" autoLine="0" autoPict="0">
                <anchor moveWithCells="1">
                  <from>
                    <xdr:col>5</xdr:col>
                    <xdr:colOff>314325</xdr:colOff>
                    <xdr:row>24</xdr:row>
                    <xdr:rowOff>47625</xdr:rowOff>
                  </from>
                  <to>
                    <xdr:col>5</xdr:col>
                    <xdr:colOff>828675</xdr:colOff>
                    <xdr:row>24</xdr:row>
                    <xdr:rowOff>314325</xdr:rowOff>
                  </to>
                </anchor>
              </controlPr>
            </control>
          </mc:Choice>
        </mc:AlternateContent>
        <mc:AlternateContent xmlns:mc="http://schemas.openxmlformats.org/markup-compatibility/2006">
          <mc:Choice Requires="x14">
            <control shapeId="7473" r:id="rId61" name="Check Box 305">
              <controlPr defaultSize="0" autoFill="0" autoLine="0" autoPict="0">
                <anchor moveWithCells="1">
                  <from>
                    <xdr:col>3</xdr:col>
                    <xdr:colOff>314325</xdr:colOff>
                    <xdr:row>27</xdr:row>
                    <xdr:rowOff>66675</xdr:rowOff>
                  </from>
                  <to>
                    <xdr:col>4</xdr:col>
                    <xdr:colOff>19050</xdr:colOff>
                    <xdr:row>27</xdr:row>
                    <xdr:rowOff>342900</xdr:rowOff>
                  </to>
                </anchor>
              </controlPr>
            </control>
          </mc:Choice>
        </mc:AlternateContent>
        <mc:AlternateContent xmlns:mc="http://schemas.openxmlformats.org/markup-compatibility/2006">
          <mc:Choice Requires="x14">
            <control shapeId="7474" r:id="rId62" name="Check Box 306">
              <controlPr defaultSize="0" autoFill="0" autoLine="0" autoPict="0">
                <anchor moveWithCells="1">
                  <from>
                    <xdr:col>5</xdr:col>
                    <xdr:colOff>342900</xdr:colOff>
                    <xdr:row>27</xdr:row>
                    <xdr:rowOff>57150</xdr:rowOff>
                  </from>
                  <to>
                    <xdr:col>6</xdr:col>
                    <xdr:colOff>76200</xdr:colOff>
                    <xdr:row>27</xdr:row>
                    <xdr:rowOff>342900</xdr:rowOff>
                  </to>
                </anchor>
              </controlPr>
            </control>
          </mc:Choice>
        </mc:AlternateContent>
        <mc:AlternateContent xmlns:mc="http://schemas.openxmlformats.org/markup-compatibility/2006">
          <mc:Choice Requires="x14">
            <control shapeId="7475" r:id="rId63" name="Check Box 307">
              <controlPr defaultSize="0" autoFill="0" autoLine="0" autoPict="0">
                <anchor moveWithCells="1">
                  <from>
                    <xdr:col>10</xdr:col>
                    <xdr:colOff>323850</xdr:colOff>
                    <xdr:row>11</xdr:row>
                    <xdr:rowOff>323850</xdr:rowOff>
                  </from>
                  <to>
                    <xdr:col>10</xdr:col>
                    <xdr:colOff>685800</xdr:colOff>
                    <xdr:row>13</xdr:row>
                    <xdr:rowOff>9525</xdr:rowOff>
                  </to>
                </anchor>
              </controlPr>
            </control>
          </mc:Choice>
        </mc:AlternateContent>
        <mc:AlternateContent xmlns:mc="http://schemas.openxmlformats.org/markup-compatibility/2006">
          <mc:Choice Requires="x14">
            <control shapeId="7476" r:id="rId64" name="Check Box 308">
              <controlPr defaultSize="0" autoFill="0" autoLine="0" autoPict="0">
                <anchor moveWithCells="1">
                  <from>
                    <xdr:col>11</xdr:col>
                    <xdr:colOff>323850</xdr:colOff>
                    <xdr:row>11</xdr:row>
                    <xdr:rowOff>314325</xdr:rowOff>
                  </from>
                  <to>
                    <xdr:col>11</xdr:col>
                    <xdr:colOff>800100</xdr:colOff>
                    <xdr:row>13</xdr:row>
                    <xdr:rowOff>38100</xdr:rowOff>
                  </to>
                </anchor>
              </controlPr>
            </control>
          </mc:Choice>
        </mc:AlternateContent>
        <mc:AlternateContent xmlns:mc="http://schemas.openxmlformats.org/markup-compatibility/2006">
          <mc:Choice Requires="x14">
            <control shapeId="7477" r:id="rId65" name="Check Box 309">
              <controlPr defaultSize="0" autoFill="0" autoLine="0" autoPict="0">
                <anchor moveWithCells="1">
                  <from>
                    <xdr:col>12</xdr:col>
                    <xdr:colOff>323850</xdr:colOff>
                    <xdr:row>11</xdr:row>
                    <xdr:rowOff>285750</xdr:rowOff>
                  </from>
                  <to>
                    <xdr:col>13</xdr:col>
                    <xdr:colOff>114300</xdr:colOff>
                    <xdr:row>13</xdr:row>
                    <xdr:rowOff>47625</xdr:rowOff>
                  </to>
                </anchor>
              </controlPr>
            </control>
          </mc:Choice>
        </mc:AlternateContent>
        <mc:AlternateContent xmlns:mc="http://schemas.openxmlformats.org/markup-compatibility/2006">
          <mc:Choice Requires="x14">
            <control shapeId="7478" r:id="rId66" name="Check Box 310">
              <controlPr defaultSize="0" autoFill="0" autoLine="0" autoPict="0">
                <anchor moveWithCells="1">
                  <from>
                    <xdr:col>13</xdr:col>
                    <xdr:colOff>342900</xdr:colOff>
                    <xdr:row>11</xdr:row>
                    <xdr:rowOff>314325</xdr:rowOff>
                  </from>
                  <to>
                    <xdr:col>14</xdr:col>
                    <xdr:colOff>76200</xdr:colOff>
                    <xdr:row>13</xdr:row>
                    <xdr:rowOff>38100</xdr:rowOff>
                  </to>
                </anchor>
              </controlPr>
            </control>
          </mc:Choice>
        </mc:AlternateContent>
        <mc:AlternateContent xmlns:mc="http://schemas.openxmlformats.org/markup-compatibility/2006">
          <mc:Choice Requires="x14">
            <control shapeId="7479" r:id="rId67" name="Check Box 311">
              <controlPr defaultSize="0" autoFill="0" autoLine="0" autoPict="0">
                <anchor moveWithCells="1">
                  <from>
                    <xdr:col>14</xdr:col>
                    <xdr:colOff>323850</xdr:colOff>
                    <xdr:row>11</xdr:row>
                    <xdr:rowOff>314325</xdr:rowOff>
                  </from>
                  <to>
                    <xdr:col>15</xdr:col>
                    <xdr:colOff>57150</xdr:colOff>
                    <xdr:row>13</xdr:row>
                    <xdr:rowOff>38100</xdr:rowOff>
                  </to>
                </anchor>
              </controlPr>
            </control>
          </mc:Choice>
        </mc:AlternateContent>
        <mc:AlternateContent xmlns:mc="http://schemas.openxmlformats.org/markup-compatibility/2006">
          <mc:Choice Requires="x14">
            <control shapeId="7480" r:id="rId68" name="Check Box 312">
              <controlPr defaultSize="0" autoFill="0" autoLine="0" autoPict="0">
                <anchor moveWithCells="1">
                  <from>
                    <xdr:col>3</xdr:col>
                    <xdr:colOff>304800</xdr:colOff>
                    <xdr:row>39</xdr:row>
                    <xdr:rowOff>57150</xdr:rowOff>
                  </from>
                  <to>
                    <xdr:col>3</xdr:col>
                    <xdr:colOff>733425</xdr:colOff>
                    <xdr:row>39</xdr:row>
                    <xdr:rowOff>314325</xdr:rowOff>
                  </to>
                </anchor>
              </controlPr>
            </control>
          </mc:Choice>
        </mc:AlternateContent>
        <mc:AlternateContent xmlns:mc="http://schemas.openxmlformats.org/markup-compatibility/2006">
          <mc:Choice Requires="x14">
            <control shapeId="7481" r:id="rId69" name="Check Box 313">
              <controlPr defaultSize="0" autoFill="0" autoLine="0" autoPict="0">
                <anchor moveWithCells="1">
                  <from>
                    <xdr:col>5</xdr:col>
                    <xdr:colOff>295275</xdr:colOff>
                    <xdr:row>39</xdr:row>
                    <xdr:rowOff>66675</xdr:rowOff>
                  </from>
                  <to>
                    <xdr:col>5</xdr:col>
                    <xdr:colOff>781050</xdr:colOff>
                    <xdr:row>39</xdr:row>
                    <xdr:rowOff>304800</xdr:rowOff>
                  </to>
                </anchor>
              </controlPr>
            </control>
          </mc:Choice>
        </mc:AlternateContent>
        <mc:AlternateContent xmlns:mc="http://schemas.openxmlformats.org/markup-compatibility/2006">
          <mc:Choice Requires="x14">
            <control shapeId="7482" r:id="rId70" name="Check Box 314">
              <controlPr defaultSize="0" autoFill="0" autoLine="0" autoPict="0">
                <anchor moveWithCells="1">
                  <from>
                    <xdr:col>3</xdr:col>
                    <xdr:colOff>323850</xdr:colOff>
                    <xdr:row>42</xdr:row>
                    <xdr:rowOff>66675</xdr:rowOff>
                  </from>
                  <to>
                    <xdr:col>3</xdr:col>
                    <xdr:colOff>800100</xdr:colOff>
                    <xdr:row>42</xdr:row>
                    <xdr:rowOff>323850</xdr:rowOff>
                  </to>
                </anchor>
              </controlPr>
            </control>
          </mc:Choice>
        </mc:AlternateContent>
        <mc:AlternateContent xmlns:mc="http://schemas.openxmlformats.org/markup-compatibility/2006">
          <mc:Choice Requires="x14">
            <control shapeId="7483" r:id="rId71" name="Check Box 315">
              <controlPr defaultSize="0" autoFill="0" autoLine="0" autoPict="0">
                <anchor moveWithCells="1">
                  <from>
                    <xdr:col>5</xdr:col>
                    <xdr:colOff>304800</xdr:colOff>
                    <xdr:row>42</xdr:row>
                    <xdr:rowOff>47625</xdr:rowOff>
                  </from>
                  <to>
                    <xdr:col>6</xdr:col>
                    <xdr:colOff>95250</xdr:colOff>
                    <xdr:row>42</xdr:row>
                    <xdr:rowOff>342900</xdr:rowOff>
                  </to>
                </anchor>
              </controlPr>
            </control>
          </mc:Choice>
        </mc:AlternateContent>
        <mc:AlternateContent xmlns:mc="http://schemas.openxmlformats.org/markup-compatibility/2006">
          <mc:Choice Requires="x14">
            <control shapeId="7484" r:id="rId72" name="Check Box 316">
              <controlPr defaultSize="0" autoFill="0" autoLine="0" autoPict="0">
                <anchor moveWithCells="1">
                  <from>
                    <xdr:col>3</xdr:col>
                    <xdr:colOff>314325</xdr:colOff>
                    <xdr:row>45</xdr:row>
                    <xdr:rowOff>57150</xdr:rowOff>
                  </from>
                  <to>
                    <xdr:col>4</xdr:col>
                    <xdr:colOff>47625</xdr:colOff>
                    <xdr:row>45</xdr:row>
                    <xdr:rowOff>323850</xdr:rowOff>
                  </to>
                </anchor>
              </controlPr>
            </control>
          </mc:Choice>
        </mc:AlternateContent>
        <mc:AlternateContent xmlns:mc="http://schemas.openxmlformats.org/markup-compatibility/2006">
          <mc:Choice Requires="x14">
            <control shapeId="7485" r:id="rId73" name="Check Box 317">
              <controlPr defaultSize="0" autoFill="0" autoLine="0" autoPict="0">
                <anchor moveWithCells="1">
                  <from>
                    <xdr:col>5</xdr:col>
                    <xdr:colOff>323850</xdr:colOff>
                    <xdr:row>45</xdr:row>
                    <xdr:rowOff>57150</xdr:rowOff>
                  </from>
                  <to>
                    <xdr:col>5</xdr:col>
                    <xdr:colOff>781050</xdr:colOff>
                    <xdr:row>45</xdr:row>
                    <xdr:rowOff>323850</xdr:rowOff>
                  </to>
                </anchor>
              </controlPr>
            </control>
          </mc:Choice>
        </mc:AlternateContent>
        <mc:AlternateContent xmlns:mc="http://schemas.openxmlformats.org/markup-compatibility/2006">
          <mc:Choice Requires="x14">
            <control shapeId="7486" r:id="rId74" name="Check Box 318">
              <controlPr defaultSize="0" autoFill="0" autoLine="0" autoPict="0">
                <anchor moveWithCells="1">
                  <from>
                    <xdr:col>3</xdr:col>
                    <xdr:colOff>314325</xdr:colOff>
                    <xdr:row>48</xdr:row>
                    <xdr:rowOff>57150</xdr:rowOff>
                  </from>
                  <to>
                    <xdr:col>3</xdr:col>
                    <xdr:colOff>638175</xdr:colOff>
                    <xdr:row>48</xdr:row>
                    <xdr:rowOff>333375</xdr:rowOff>
                  </to>
                </anchor>
              </controlPr>
            </control>
          </mc:Choice>
        </mc:AlternateContent>
        <mc:AlternateContent xmlns:mc="http://schemas.openxmlformats.org/markup-compatibility/2006">
          <mc:Choice Requires="x14">
            <control shapeId="7487" r:id="rId75" name="Check Box 319">
              <controlPr defaultSize="0" autoFill="0" autoLine="0" autoPict="0">
                <anchor moveWithCells="1">
                  <from>
                    <xdr:col>5</xdr:col>
                    <xdr:colOff>314325</xdr:colOff>
                    <xdr:row>48</xdr:row>
                    <xdr:rowOff>38100</xdr:rowOff>
                  </from>
                  <to>
                    <xdr:col>6</xdr:col>
                    <xdr:colOff>47625</xdr:colOff>
                    <xdr:row>48</xdr:row>
                    <xdr:rowOff>342900</xdr:rowOff>
                  </to>
                </anchor>
              </controlPr>
            </control>
          </mc:Choice>
        </mc:AlternateContent>
        <mc:AlternateContent xmlns:mc="http://schemas.openxmlformats.org/markup-compatibility/2006">
          <mc:Choice Requires="x14">
            <control shapeId="7488" r:id="rId76" name="Check Box 320">
              <controlPr defaultSize="0" autoFill="0" autoLine="0" autoPict="0">
                <anchor moveWithCells="1">
                  <from>
                    <xdr:col>3</xdr:col>
                    <xdr:colOff>314325</xdr:colOff>
                    <xdr:row>51</xdr:row>
                    <xdr:rowOff>28575</xdr:rowOff>
                  </from>
                  <to>
                    <xdr:col>3</xdr:col>
                    <xdr:colOff>819150</xdr:colOff>
                    <xdr:row>51</xdr:row>
                    <xdr:rowOff>342900</xdr:rowOff>
                  </to>
                </anchor>
              </controlPr>
            </control>
          </mc:Choice>
        </mc:AlternateContent>
        <mc:AlternateContent xmlns:mc="http://schemas.openxmlformats.org/markup-compatibility/2006">
          <mc:Choice Requires="x14">
            <control shapeId="7489" r:id="rId77" name="Check Box 321">
              <controlPr defaultSize="0" autoFill="0" autoLine="0" autoPict="0">
                <anchor moveWithCells="1">
                  <from>
                    <xdr:col>5</xdr:col>
                    <xdr:colOff>295275</xdr:colOff>
                    <xdr:row>51</xdr:row>
                    <xdr:rowOff>57150</xdr:rowOff>
                  </from>
                  <to>
                    <xdr:col>5</xdr:col>
                    <xdr:colOff>600075</xdr:colOff>
                    <xdr:row>51</xdr:row>
                    <xdr:rowOff>314325</xdr:rowOff>
                  </to>
                </anchor>
              </controlPr>
            </control>
          </mc:Choice>
        </mc:AlternateContent>
        <mc:AlternateContent xmlns:mc="http://schemas.openxmlformats.org/markup-compatibility/2006">
          <mc:Choice Requires="x14">
            <control shapeId="7490" r:id="rId78" name="Check Box 322">
              <controlPr defaultSize="0" autoFill="0" autoLine="0" autoPict="0">
                <anchor moveWithCells="1">
                  <from>
                    <xdr:col>3</xdr:col>
                    <xdr:colOff>314325</xdr:colOff>
                    <xdr:row>54</xdr:row>
                    <xdr:rowOff>38100</xdr:rowOff>
                  </from>
                  <to>
                    <xdr:col>3</xdr:col>
                    <xdr:colOff>733425</xdr:colOff>
                    <xdr:row>54</xdr:row>
                    <xdr:rowOff>342900</xdr:rowOff>
                  </to>
                </anchor>
              </controlPr>
            </control>
          </mc:Choice>
        </mc:AlternateContent>
        <mc:AlternateContent xmlns:mc="http://schemas.openxmlformats.org/markup-compatibility/2006">
          <mc:Choice Requires="x14">
            <control shapeId="7491" r:id="rId79" name="Check Box 323">
              <controlPr defaultSize="0" autoFill="0" autoLine="0" autoPict="0">
                <anchor moveWithCells="1">
                  <from>
                    <xdr:col>5</xdr:col>
                    <xdr:colOff>314325</xdr:colOff>
                    <xdr:row>54</xdr:row>
                    <xdr:rowOff>66675</xdr:rowOff>
                  </from>
                  <to>
                    <xdr:col>5</xdr:col>
                    <xdr:colOff>819150</xdr:colOff>
                    <xdr:row>54</xdr:row>
                    <xdr:rowOff>314325</xdr:rowOff>
                  </to>
                </anchor>
              </controlPr>
            </control>
          </mc:Choice>
        </mc:AlternateContent>
        <mc:AlternateContent xmlns:mc="http://schemas.openxmlformats.org/markup-compatibility/2006">
          <mc:Choice Requires="x14">
            <control shapeId="7492" r:id="rId80" name="Check Box 324">
              <controlPr defaultSize="0" autoFill="0" autoLine="0" autoPict="0">
                <anchor moveWithCells="1">
                  <from>
                    <xdr:col>10</xdr:col>
                    <xdr:colOff>323850</xdr:colOff>
                    <xdr:row>39</xdr:row>
                    <xdr:rowOff>28575</xdr:rowOff>
                  </from>
                  <to>
                    <xdr:col>10</xdr:col>
                    <xdr:colOff>819150</xdr:colOff>
                    <xdr:row>39</xdr:row>
                    <xdr:rowOff>333375</xdr:rowOff>
                  </to>
                </anchor>
              </controlPr>
            </control>
          </mc:Choice>
        </mc:AlternateContent>
        <mc:AlternateContent xmlns:mc="http://schemas.openxmlformats.org/markup-compatibility/2006">
          <mc:Choice Requires="x14">
            <control shapeId="7493" r:id="rId81" name="Check Box 325">
              <controlPr defaultSize="0" autoFill="0" autoLine="0" autoPict="0">
                <anchor moveWithCells="1">
                  <from>
                    <xdr:col>11</xdr:col>
                    <xdr:colOff>323850</xdr:colOff>
                    <xdr:row>38</xdr:row>
                    <xdr:rowOff>381000</xdr:rowOff>
                  </from>
                  <to>
                    <xdr:col>12</xdr:col>
                    <xdr:colOff>114300</xdr:colOff>
                    <xdr:row>40</xdr:row>
                    <xdr:rowOff>47625</xdr:rowOff>
                  </to>
                </anchor>
              </controlPr>
            </control>
          </mc:Choice>
        </mc:AlternateContent>
        <mc:AlternateContent xmlns:mc="http://schemas.openxmlformats.org/markup-compatibility/2006">
          <mc:Choice Requires="x14">
            <control shapeId="7494" r:id="rId82" name="Check Box 326">
              <controlPr defaultSize="0" autoFill="0" autoLine="0" autoPict="0">
                <anchor moveWithCells="1">
                  <from>
                    <xdr:col>12</xdr:col>
                    <xdr:colOff>323850</xdr:colOff>
                    <xdr:row>39</xdr:row>
                    <xdr:rowOff>0</xdr:rowOff>
                  </from>
                  <to>
                    <xdr:col>13</xdr:col>
                    <xdr:colOff>9525</xdr:colOff>
                    <xdr:row>40</xdr:row>
                    <xdr:rowOff>9525</xdr:rowOff>
                  </to>
                </anchor>
              </controlPr>
            </control>
          </mc:Choice>
        </mc:AlternateContent>
        <mc:AlternateContent xmlns:mc="http://schemas.openxmlformats.org/markup-compatibility/2006">
          <mc:Choice Requires="x14">
            <control shapeId="7495" r:id="rId83" name="Check Box 327">
              <controlPr defaultSize="0" autoFill="0" autoLine="0" autoPict="0">
                <anchor moveWithCells="1">
                  <from>
                    <xdr:col>13</xdr:col>
                    <xdr:colOff>323850</xdr:colOff>
                    <xdr:row>38</xdr:row>
                    <xdr:rowOff>323850</xdr:rowOff>
                  </from>
                  <to>
                    <xdr:col>14</xdr:col>
                    <xdr:colOff>104775</xdr:colOff>
                    <xdr:row>40</xdr:row>
                    <xdr:rowOff>85725</xdr:rowOff>
                  </to>
                </anchor>
              </controlPr>
            </control>
          </mc:Choice>
        </mc:AlternateContent>
        <mc:AlternateContent xmlns:mc="http://schemas.openxmlformats.org/markup-compatibility/2006">
          <mc:Choice Requires="x14">
            <control shapeId="7496" r:id="rId84" name="Check Box 328">
              <controlPr defaultSize="0" autoFill="0" autoLine="0" autoPict="0">
                <anchor moveWithCells="1">
                  <from>
                    <xdr:col>14</xdr:col>
                    <xdr:colOff>323850</xdr:colOff>
                    <xdr:row>38</xdr:row>
                    <xdr:rowOff>381000</xdr:rowOff>
                  </from>
                  <to>
                    <xdr:col>15</xdr:col>
                    <xdr:colOff>0</xdr:colOff>
                    <xdr:row>40</xdr:row>
                    <xdr:rowOff>47625</xdr:rowOff>
                  </to>
                </anchor>
              </controlPr>
            </control>
          </mc:Choice>
        </mc:AlternateContent>
        <mc:AlternateContent xmlns:mc="http://schemas.openxmlformats.org/markup-compatibility/2006">
          <mc:Choice Requires="x14">
            <control shapeId="7497" r:id="rId85" name="Check Box 329">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498" r:id="rId86" name="Check Box 330">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499" r:id="rId87" name="Check Box 331">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0" r:id="rId88" name="Check Box 332">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1" r:id="rId89" name="Check Box 333">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mc:AlternateContent xmlns:mc="http://schemas.openxmlformats.org/markup-compatibility/2006">
          <mc:Choice Requires="x14">
            <control shapeId="7502" r:id="rId90" name="Check Box 334">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503" r:id="rId91" name="Check Box 335">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504" r:id="rId92" name="Check Box 336">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5" r:id="rId93" name="Check Box 337">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6" r:id="rId94" name="Check Box 338">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F4EEF456FC2F46961A35CADEE901AB" ma:contentTypeVersion="31" ma:contentTypeDescription="Create a new document." ma:contentTypeScope="" ma:versionID="8343d8ba8bd8d855afac6fca36f67a09">
  <xsd:schema xmlns:xsd="http://www.w3.org/2001/XMLSchema" xmlns:xs="http://www.w3.org/2001/XMLSchema" xmlns:p="http://schemas.microsoft.com/office/2006/metadata/properties" xmlns:ns1="http://schemas.microsoft.com/sharepoint/v3" xmlns:ns2="b67fa5cd-9f58-4c91-ae17-33c31eed239f" xmlns:ns3="473c8558-9769-4e4c-9240-6b5c31c0767f" xmlns:ns4="http://schemas.microsoft.com/sharepoint/v3/fields" targetNamespace="http://schemas.microsoft.com/office/2006/metadata/properties" ma:root="true" ma:fieldsID="7e30fdb4da0baf866ba6df91f4b721e8" ns1:_="" ns2:_="" ns3:_="" ns4:_="">
    <xsd:import namespace="http://schemas.microsoft.com/sharepoint/v3"/>
    <xsd:import namespace="b67fa5cd-9f58-4c91-ae17-33c31eed239f"/>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b67fa5cd-9f58-4c91-ae17-33c31eed239f">
      <Terms xmlns="http://schemas.microsoft.com/office/infopath/2007/PartnerControls">
        <TermInfo xmlns="http://schemas.microsoft.com/office/infopath/2007/PartnerControls">
          <TermName xmlns="http://schemas.microsoft.com/office/infopath/2007/PartnerControls">Sterling Money Market Survey Results</TermName>
          <TermId xmlns="http://schemas.microsoft.com/office/infopath/2007/PartnerControls">f2268e20-e6a0-4f7e-8fe1-43f154488649</TermId>
        </TermInfo>
      </Terms>
    </BOETaxonomyFieldTaxHTField0>
    <BOEReplicateBackwardLinksOnDeployFlag xmlns="http://schemas.microsoft.com/sharepoint/v3">false</BOEReplicateBackwardLinksOnDeployFlag>
    <BOETwoLevelApprovalUnapprovedUrls xmlns="b67fa5cd-9f58-4c91-ae17-33c31eed239f" xsi:nil="true"/>
    <PublishDate xmlns="http://schemas.microsoft.com/sharepoint/v3">2016-02-26T00:00:00+00:00</PublishDate>
    <TaxCatchAll xmlns="473c8558-9769-4e4c-9240-6b5c31c0767f">
      <Value>605</Value>
    </TaxCatchAll>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2016-02-26T12:00:00+00:00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documentManagement>
</p:properties>
</file>

<file path=customXml/itemProps1.xml><?xml version="1.0" encoding="utf-8"?>
<ds:datastoreItem xmlns:ds="http://schemas.openxmlformats.org/officeDocument/2006/customXml" ds:itemID="{3BA93ED6-D689-45B7-9BA8-F0679BC5031A}"/>
</file>

<file path=customXml/itemProps2.xml><?xml version="1.0" encoding="utf-8"?>
<ds:datastoreItem xmlns:ds="http://schemas.openxmlformats.org/officeDocument/2006/customXml" ds:itemID="{C11623DE-9FBC-4725-AF86-A11A24E5020F}"/>
</file>

<file path=customXml/itemProps3.xml><?xml version="1.0" encoding="utf-8"?>
<ds:datastoreItem xmlns:ds="http://schemas.openxmlformats.org/officeDocument/2006/customXml" ds:itemID="{E93F7CE3-700E-474E-A5C7-25DF660E91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Read Me</vt:lpstr>
      <vt:lpstr>Errors</vt:lpstr>
      <vt:lpstr>Front Page</vt:lpstr>
      <vt:lpstr>Quantitative questions</vt:lpstr>
      <vt:lpstr>Qualitative questions</vt:lpstr>
      <vt:lpstr>Errors!Print_Area</vt:lpstr>
      <vt:lpstr>'Front Page'!Print_Area</vt:lpstr>
      <vt:lpstr>'Qualitative questions'!Print_Area</vt:lpstr>
      <vt:lpstr>'Quantitative questions'!Print_Area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MMLC Sterling Money Market Survey - 2015 H2 questionnaire</dc:title>
  <dc:creator>Any Authorised User</dc:creator>
  <cp:lastModifiedBy>Morley, Ben</cp:lastModifiedBy>
  <cp:lastPrinted>2015-06-04T10:26:56Z</cp:lastPrinted>
  <dcterms:created xsi:type="dcterms:W3CDTF">2010-02-16T13:55:37Z</dcterms:created>
  <dcterms:modified xsi:type="dcterms:W3CDTF">2015-11-03T15:58:24Z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0x010100EBF4EEF456FC2F46961A35CADEE901AB</vt:lpwstr>
  </property>
  <property fmtid="{D5CDD505-2E9C-101B-9397-08002B2CF9AE}" pid="4" name="BOETaxonomyField">
    <vt:lpwstr>605;#Sterling Money Market Survey Results|f2268e20-e6a0-4f7e-8fe1-43f154488649</vt:lpwstr>
  </property>
</Properties>
</file>